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lev\Documents\School\"/>
    </mc:Choice>
  </mc:AlternateContent>
  <xr:revisionPtr revIDLastSave="0" documentId="8_{72E42736-D43D-4D0C-B4A3-B862D28C98A2}" xr6:coauthVersionLast="47" xr6:coauthVersionMax="47" xr10:uidLastSave="{00000000-0000-0000-0000-000000000000}"/>
  <bookViews>
    <workbookView xWindow="-110" yWindow="-110" windowWidth="22780" windowHeight="14540" activeTab="1" xr2:uid="{00000000-000D-0000-FFFF-FFFF00000000}"/>
  </bookViews>
  <sheets>
    <sheet name="Raw Data" sheetId="1" r:id="rId1"/>
    <sheet name="Correct for Drift" sheetId="2" r:id="rId2"/>
    <sheet name="High oxide data reduction" sheetId="3" r:id="rId3"/>
    <sheet name="Low oxide data reduction" sheetId="4" r:id="rId4"/>
    <sheet name="Color Cod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8" i="4" l="1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0" i="4"/>
  <c r="X9" i="4"/>
  <c r="X7" i="4"/>
  <c r="X6" i="4"/>
  <c r="X5" i="4"/>
  <c r="X4" i="4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C180" i="4" l="1"/>
  <c r="B180" i="4"/>
  <c r="A180" i="4"/>
  <c r="C179" i="4"/>
  <c r="B179" i="4"/>
  <c r="A179" i="4"/>
  <c r="C178" i="4"/>
  <c r="B178" i="4"/>
  <c r="A178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68" i="4"/>
  <c r="B168" i="4"/>
  <c r="A168" i="4"/>
  <c r="C167" i="4"/>
  <c r="B167" i="4"/>
  <c r="A167" i="4"/>
  <c r="C166" i="4"/>
  <c r="B166" i="4"/>
  <c r="A166" i="4"/>
  <c r="C165" i="4"/>
  <c r="B165" i="4"/>
  <c r="A165" i="4"/>
  <c r="C164" i="4"/>
  <c r="B164" i="4"/>
  <c r="A164" i="4"/>
  <c r="C163" i="4"/>
  <c r="B163" i="4"/>
  <c r="A163" i="4"/>
  <c r="C162" i="4"/>
  <c r="B162" i="4"/>
  <c r="A162" i="4"/>
  <c r="C161" i="4"/>
  <c r="B161" i="4"/>
  <c r="A161" i="4"/>
  <c r="C160" i="4"/>
  <c r="B160" i="4"/>
  <c r="A160" i="4"/>
  <c r="C159" i="4"/>
  <c r="B159" i="4"/>
  <c r="A159" i="4"/>
  <c r="C158" i="4"/>
  <c r="B158" i="4"/>
  <c r="A158" i="4"/>
  <c r="C157" i="4"/>
  <c r="B157" i="4"/>
  <c r="A157" i="4"/>
  <c r="A178" i="3"/>
  <c r="B178" i="3"/>
  <c r="C178" i="3"/>
  <c r="A179" i="3"/>
  <c r="B179" i="3"/>
  <c r="C179" i="3"/>
  <c r="A180" i="3"/>
  <c r="B180" i="3"/>
  <c r="C180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D172" i="3"/>
  <c r="A158" i="3"/>
  <c r="B158" i="3"/>
  <c r="C158" i="3"/>
  <c r="A159" i="3"/>
  <c r="B159" i="3"/>
  <c r="C159" i="3"/>
  <c r="A160" i="3"/>
  <c r="B160" i="3"/>
  <c r="C160" i="3"/>
  <c r="A161" i="3"/>
  <c r="B161" i="3"/>
  <c r="C161" i="3"/>
  <c r="A162" i="3"/>
  <c r="B162" i="3"/>
  <c r="C162" i="3"/>
  <c r="A163" i="3"/>
  <c r="B163" i="3"/>
  <c r="C163" i="3"/>
  <c r="A164" i="3"/>
  <c r="B164" i="3"/>
  <c r="C164" i="3"/>
  <c r="A165" i="3"/>
  <c r="B165" i="3"/>
  <c r="C165" i="3"/>
  <c r="A166" i="3"/>
  <c r="B166" i="3"/>
  <c r="C166" i="3"/>
  <c r="A167" i="3"/>
  <c r="B167" i="3"/>
  <c r="C167" i="3"/>
  <c r="A168" i="3"/>
  <c r="B168" i="3"/>
  <c r="C168" i="3"/>
  <c r="B157" i="3"/>
  <c r="C157" i="3"/>
  <c r="A157" i="3"/>
  <c r="X8" i="3" l="1"/>
  <c r="X16" i="3"/>
  <c r="X21" i="3"/>
  <c r="X26" i="3"/>
  <c r="AC50" i="2"/>
  <c r="I146" i="2" s="1"/>
  <c r="AD50" i="2"/>
  <c r="L146" i="2" s="1"/>
  <c r="AE50" i="2"/>
  <c r="AC51" i="2"/>
  <c r="AD51" i="2"/>
  <c r="O147" i="2" s="1"/>
  <c r="AE51" i="2"/>
  <c r="U147" i="2" s="1"/>
  <c r="AC52" i="2"/>
  <c r="K148" i="2" s="1"/>
  <c r="AD52" i="2"/>
  <c r="M148" i="2" s="1"/>
  <c r="AE52" i="2"/>
  <c r="V148" i="2" s="1"/>
  <c r="AC53" i="2"/>
  <c r="K149" i="2" s="1"/>
  <c r="AD53" i="2"/>
  <c r="AE53" i="2"/>
  <c r="S149" i="2" s="1"/>
  <c r="AC54" i="2"/>
  <c r="I150" i="2" s="1"/>
  <c r="AD54" i="2"/>
  <c r="M150" i="2" s="1"/>
  <c r="AE54" i="2"/>
  <c r="AC55" i="2"/>
  <c r="AD55" i="2"/>
  <c r="N151" i="2" s="1"/>
  <c r="AE55" i="2"/>
  <c r="R151" i="2" s="1"/>
  <c r="AC56" i="2"/>
  <c r="K152" i="2" s="1"/>
  <c r="AD56" i="2"/>
  <c r="N152" i="2" s="1"/>
  <c r="AE56" i="2"/>
  <c r="T152" i="2" s="1"/>
  <c r="AC57" i="2"/>
  <c r="K153" i="2" s="1"/>
  <c r="AD57" i="2"/>
  <c r="M153" i="2" s="1"/>
  <c r="AE57" i="2"/>
  <c r="AC58" i="2"/>
  <c r="I154" i="2" s="1"/>
  <c r="AD58" i="2"/>
  <c r="O154" i="2" s="1"/>
  <c r="AE58" i="2"/>
  <c r="AC59" i="2"/>
  <c r="AD59" i="2"/>
  <c r="F155" i="2" s="1"/>
  <c r="AD155" i="2" s="1"/>
  <c r="AE59" i="2"/>
  <c r="S155" i="2" s="1"/>
  <c r="AC60" i="2"/>
  <c r="K156" i="2" s="1"/>
  <c r="AD60" i="2"/>
  <c r="L156" i="2" s="1"/>
  <c r="AE60" i="2"/>
  <c r="Q156" i="2" s="1"/>
  <c r="AC61" i="2"/>
  <c r="J157" i="2" s="1"/>
  <c r="AD61" i="2"/>
  <c r="L157" i="2" s="1"/>
  <c r="AE61" i="2"/>
  <c r="AC62" i="2"/>
  <c r="AD62" i="2"/>
  <c r="AE62" i="2"/>
  <c r="AC63" i="2"/>
  <c r="AD63" i="2"/>
  <c r="M159" i="2" s="1"/>
  <c r="AE63" i="2"/>
  <c r="AA159" i="2" s="1"/>
  <c r="AC64" i="2"/>
  <c r="K160" i="2" s="1"/>
  <c r="AD64" i="2"/>
  <c r="L160" i="2" s="1"/>
  <c r="AE64" i="2"/>
  <c r="S160" i="2" s="1"/>
  <c r="AC65" i="2"/>
  <c r="J161" i="2" s="1"/>
  <c r="AD65" i="2"/>
  <c r="AE65" i="2"/>
  <c r="AC66" i="2"/>
  <c r="AD66" i="2"/>
  <c r="L162" i="2" s="1"/>
  <c r="AE66" i="2"/>
  <c r="S162" i="2" s="1"/>
  <c r="AC67" i="2"/>
  <c r="AD67" i="2"/>
  <c r="P163" i="2" s="1"/>
  <c r="AE67" i="2"/>
  <c r="W163" i="2" s="1"/>
  <c r="AC68" i="2"/>
  <c r="K164" i="2" s="1"/>
  <c r="AD68" i="2"/>
  <c r="N164" i="2" s="1"/>
  <c r="AE68" i="2"/>
  <c r="V164" i="2" s="1"/>
  <c r="AC69" i="2"/>
  <c r="K165" i="2" s="1"/>
  <c r="AD69" i="2"/>
  <c r="AE69" i="2"/>
  <c r="Q165" i="2" s="1"/>
  <c r="AC70" i="2"/>
  <c r="I166" i="2" s="1"/>
  <c r="AD70" i="2"/>
  <c r="L166" i="2" s="1"/>
  <c r="AE70" i="2"/>
  <c r="AC71" i="2"/>
  <c r="I167" i="2" s="1"/>
  <c r="AD71" i="2"/>
  <c r="N167" i="2" s="1"/>
  <c r="AE71" i="2"/>
  <c r="V167" i="2" s="1"/>
  <c r="AC72" i="2"/>
  <c r="K168" i="2" s="1"/>
  <c r="AD72" i="2"/>
  <c r="F168" i="2" s="1"/>
  <c r="AE72" i="2"/>
  <c r="S168" i="2" s="1"/>
  <c r="AC73" i="2"/>
  <c r="K169" i="2" s="1"/>
  <c r="AD73" i="2"/>
  <c r="P169" i="2" s="1"/>
  <c r="AE73" i="2"/>
  <c r="AC74" i="2"/>
  <c r="AD74" i="2"/>
  <c r="M170" i="2" s="1"/>
  <c r="AE74" i="2"/>
  <c r="AC75" i="2"/>
  <c r="K171" i="2" s="1"/>
  <c r="AD75" i="2"/>
  <c r="L171" i="2" s="1"/>
  <c r="AE75" i="2"/>
  <c r="G171" i="2" s="1"/>
  <c r="AC76" i="2"/>
  <c r="K172" i="2" s="1"/>
  <c r="AD76" i="2"/>
  <c r="F172" i="2" s="1"/>
  <c r="AD172" i="2" s="1"/>
  <c r="AE76" i="2"/>
  <c r="Q172" i="2" s="1"/>
  <c r="AC77" i="2"/>
  <c r="I173" i="2" s="1"/>
  <c r="AD77" i="2"/>
  <c r="AE77" i="2"/>
  <c r="AC78" i="2"/>
  <c r="AD78" i="2"/>
  <c r="AE78" i="2"/>
  <c r="AC79" i="2"/>
  <c r="AD79" i="2"/>
  <c r="F175" i="2" s="1"/>
  <c r="AE79" i="2"/>
  <c r="Q175" i="2" s="1"/>
  <c r="AC80" i="2"/>
  <c r="K176" i="2" s="1"/>
  <c r="AD80" i="2"/>
  <c r="N176" i="2" s="1"/>
  <c r="AE80" i="2"/>
  <c r="U176" i="2" s="1"/>
  <c r="AC81" i="2"/>
  <c r="I177" i="2" s="1"/>
  <c r="AD81" i="2"/>
  <c r="O177" i="2" s="1"/>
  <c r="AE81" i="2"/>
  <c r="AC82" i="2"/>
  <c r="AD82" i="2"/>
  <c r="N178" i="2" s="1"/>
  <c r="AE82" i="2"/>
  <c r="AC83" i="2"/>
  <c r="AD83" i="2"/>
  <c r="L179" i="2" s="1"/>
  <c r="AE83" i="2"/>
  <c r="Y179" i="2" s="1"/>
  <c r="AC84" i="2"/>
  <c r="K180" i="2" s="1"/>
  <c r="AD84" i="2"/>
  <c r="L180" i="2" s="1"/>
  <c r="AE84" i="2"/>
  <c r="AA180" i="2" s="1"/>
  <c r="AC85" i="2"/>
  <c r="I181" i="2" s="1"/>
  <c r="AD85" i="2"/>
  <c r="M181" i="2" s="1"/>
  <c r="AE85" i="2"/>
  <c r="AC86" i="2"/>
  <c r="K182" i="2" s="1"/>
  <c r="AD86" i="2"/>
  <c r="F182" i="2" s="1"/>
  <c r="AE86" i="2"/>
  <c r="AC87" i="2"/>
  <c r="K183" i="2" s="1"/>
  <c r="AD87" i="2"/>
  <c r="P183" i="2" s="1"/>
  <c r="AE87" i="2"/>
  <c r="Y183" i="2" s="1"/>
  <c r="AC88" i="2"/>
  <c r="K184" i="2" s="1"/>
  <c r="AD88" i="2"/>
  <c r="F184" i="2" s="1"/>
  <c r="AE88" i="2"/>
  <c r="W184" i="2" s="1"/>
  <c r="AC89" i="2"/>
  <c r="I185" i="2" s="1"/>
  <c r="AD89" i="2"/>
  <c r="N185" i="2" s="1"/>
  <c r="AE89" i="2"/>
  <c r="AC90" i="2"/>
  <c r="I186" i="2" s="1"/>
  <c r="AD90" i="2"/>
  <c r="P186" i="2" s="1"/>
  <c r="AE90" i="2"/>
  <c r="AC91" i="2"/>
  <c r="AD91" i="2"/>
  <c r="L187" i="2" s="1"/>
  <c r="AE91" i="2"/>
  <c r="W187" i="2" s="1"/>
  <c r="AC92" i="2"/>
  <c r="K188" i="2" s="1"/>
  <c r="AD92" i="2"/>
  <c r="N188" i="2" s="1"/>
  <c r="AE92" i="2"/>
  <c r="Q188" i="2" s="1"/>
  <c r="AC93" i="2"/>
  <c r="J189" i="2" s="1"/>
  <c r="AD93" i="2"/>
  <c r="O189" i="2" s="1"/>
  <c r="AE93" i="2"/>
  <c r="AC94" i="2"/>
  <c r="I190" i="2" s="1"/>
  <c r="I286" i="2" s="1"/>
  <c r="AD94" i="2"/>
  <c r="O190" i="2" s="1"/>
  <c r="AE94" i="2"/>
  <c r="AC95" i="2"/>
  <c r="AD95" i="2"/>
  <c r="M191" i="2" s="1"/>
  <c r="AE95" i="2"/>
  <c r="R191" i="2" s="1"/>
  <c r="AC96" i="2"/>
  <c r="K192" i="2" s="1"/>
  <c r="AD96" i="2"/>
  <c r="O192" i="2" s="1"/>
  <c r="AE96" i="2"/>
  <c r="S192" i="2" s="1"/>
  <c r="AE49" i="2"/>
  <c r="Y145" i="2" s="1"/>
  <c r="AD49" i="2"/>
  <c r="L145" i="2" s="1"/>
  <c r="AC49" i="2"/>
  <c r="I145" i="2" s="1"/>
  <c r="X9" i="3" l="1"/>
  <c r="J149" i="2"/>
  <c r="I149" i="2"/>
  <c r="I263" i="2"/>
  <c r="I282" i="2"/>
  <c r="I262" i="2"/>
  <c r="I250" i="2"/>
  <c r="I246" i="2"/>
  <c r="I242" i="2"/>
  <c r="P189" i="2"/>
  <c r="O160" i="2"/>
  <c r="O155" i="2"/>
  <c r="N183" i="2"/>
  <c r="Q179" i="2"/>
  <c r="V171" i="2"/>
  <c r="N172" i="2"/>
  <c r="U171" i="2"/>
  <c r="L183" i="2"/>
  <c r="L279" i="2" s="1"/>
  <c r="D40" i="4" s="1"/>
  <c r="D94" i="4" s="1"/>
  <c r="I176" i="2"/>
  <c r="I272" i="2" s="1"/>
  <c r="N171" i="2"/>
  <c r="N155" i="2"/>
  <c r="M183" i="2"/>
  <c r="K173" i="2"/>
  <c r="M171" i="2"/>
  <c r="T145" i="2"/>
  <c r="T248" i="2" s="1"/>
  <c r="L9" i="4" s="1"/>
  <c r="M155" i="2"/>
  <c r="AA191" i="2"/>
  <c r="J173" i="2"/>
  <c r="G151" i="2"/>
  <c r="AE151" i="2" s="1"/>
  <c r="G247" i="2" s="1"/>
  <c r="I161" i="2"/>
  <c r="L170" i="2"/>
  <c r="L266" i="2" s="1"/>
  <c r="D27" i="4" s="1"/>
  <c r="R192" i="2"/>
  <c r="AA152" i="2"/>
  <c r="T176" i="2"/>
  <c r="X152" i="2"/>
  <c r="G152" i="2"/>
  <c r="AE152" i="2" s="1"/>
  <c r="G248" i="2" s="1"/>
  <c r="R176" i="2"/>
  <c r="R168" i="2"/>
  <c r="W152" i="2"/>
  <c r="J172" i="2"/>
  <c r="O176" i="2"/>
  <c r="U191" i="2"/>
  <c r="AA167" i="2"/>
  <c r="F192" i="2"/>
  <c r="AD192" i="2" s="1"/>
  <c r="I172" i="2"/>
  <c r="I268" i="2" s="1"/>
  <c r="M176" i="2"/>
  <c r="P152" i="2"/>
  <c r="T175" i="2"/>
  <c r="P188" i="2"/>
  <c r="O167" i="2"/>
  <c r="X187" i="2"/>
  <c r="V163" i="2"/>
  <c r="X148" i="2"/>
  <c r="F187" i="2"/>
  <c r="AD187" i="2" s="1"/>
  <c r="F283" i="2" s="1"/>
  <c r="M167" i="2"/>
  <c r="R175" i="2"/>
  <c r="O175" i="2"/>
  <c r="P147" i="2"/>
  <c r="T183" i="2"/>
  <c r="R163" i="2"/>
  <c r="AA147" i="2"/>
  <c r="F151" i="2"/>
  <c r="AD151" i="2" s="1"/>
  <c r="J160" i="2"/>
  <c r="N175" i="2"/>
  <c r="N147" i="2"/>
  <c r="Z159" i="2"/>
  <c r="F148" i="2"/>
  <c r="AD148" i="2" s="1"/>
  <c r="F244" i="2" s="1"/>
  <c r="I192" i="2"/>
  <c r="I288" i="2" s="1"/>
  <c r="I160" i="2"/>
  <c r="I256" i="2" s="1"/>
  <c r="L184" i="2"/>
  <c r="L280" i="2" s="1"/>
  <c r="D41" i="4" s="1"/>
  <c r="D95" i="4" s="1"/>
  <c r="M175" i="2"/>
  <c r="O162" i="2"/>
  <c r="M147" i="2"/>
  <c r="U179" i="2"/>
  <c r="S172" i="2"/>
  <c r="W159" i="2"/>
  <c r="X145" i="2"/>
  <c r="F147" i="2"/>
  <c r="Q192" i="2"/>
  <c r="J148" i="2"/>
  <c r="I148" i="2"/>
  <c r="P176" i="2"/>
  <c r="Y191" i="2"/>
  <c r="Y287" i="2" s="1"/>
  <c r="V175" i="2"/>
  <c r="Q168" i="2"/>
  <c r="V152" i="2"/>
  <c r="G148" i="2"/>
  <c r="AE148" i="2" s="1"/>
  <c r="G244" i="2" s="1"/>
  <c r="L155" i="2"/>
  <c r="L251" i="2" s="1"/>
  <c r="D12" i="4" s="1"/>
  <c r="D74" i="4" s="1"/>
  <c r="U175" i="2"/>
  <c r="Y151" i="2"/>
  <c r="Y247" i="2" s="1"/>
  <c r="Q8" i="4" s="1"/>
  <c r="P167" i="2"/>
  <c r="Y187" i="2"/>
  <c r="Y283" i="2" s="1"/>
  <c r="Q44" i="4" s="1"/>
  <c r="W167" i="2"/>
  <c r="F191" i="2"/>
  <c r="AD191" i="2" s="1"/>
  <c r="F287" i="2" s="1"/>
  <c r="L176" i="2"/>
  <c r="L272" i="2" s="1"/>
  <c r="D33" i="4" s="1"/>
  <c r="D87" i="4" s="1"/>
  <c r="P148" i="2"/>
  <c r="S175" i="2"/>
  <c r="O188" i="2"/>
  <c r="P175" i="2"/>
  <c r="L148" i="2"/>
  <c r="L244" i="2" s="1"/>
  <c r="D5" i="4" s="1"/>
  <c r="D67" i="4" s="1"/>
  <c r="Q187" i="2"/>
  <c r="S163" i="2"/>
  <c r="W148" i="2"/>
  <c r="F160" i="2"/>
  <c r="W172" i="2"/>
  <c r="J192" i="2"/>
  <c r="P162" i="2"/>
  <c r="S183" i="2"/>
  <c r="T172" i="2"/>
  <c r="Z147" i="2"/>
  <c r="I184" i="2"/>
  <c r="I280" i="2" s="1"/>
  <c r="O172" i="2"/>
  <c r="P160" i="2"/>
  <c r="L147" i="2"/>
  <c r="L243" i="2" s="1"/>
  <c r="D4" i="4" s="1"/>
  <c r="D66" i="4" s="1"/>
  <c r="R179" i="2"/>
  <c r="R172" i="2"/>
  <c r="V159" i="2"/>
  <c r="U145" i="2"/>
  <c r="U272" i="2" s="1"/>
  <c r="M33" i="4" s="1"/>
  <c r="V185" i="2"/>
  <c r="R185" i="2"/>
  <c r="Q185" i="2"/>
  <c r="AA177" i="2"/>
  <c r="W177" i="2"/>
  <c r="X177" i="2"/>
  <c r="W161" i="2"/>
  <c r="X161" i="2"/>
  <c r="G161" i="2"/>
  <c r="AE161" i="2" s="1"/>
  <c r="G257" i="2" s="1"/>
  <c r="Y161" i="2"/>
  <c r="Y257" i="2" s="1"/>
  <c r="Q18" i="4" s="1"/>
  <c r="K166" i="2"/>
  <c r="F189" i="2"/>
  <c r="N189" i="2"/>
  <c r="W189" i="2"/>
  <c r="G189" i="2"/>
  <c r="AE189" i="2" s="1"/>
  <c r="Q181" i="2"/>
  <c r="R181" i="2"/>
  <c r="S173" i="2"/>
  <c r="T173" i="2"/>
  <c r="V173" i="2"/>
  <c r="W173" i="2"/>
  <c r="Y169" i="2"/>
  <c r="Y265" i="2" s="1"/>
  <c r="Q26" i="4" s="1"/>
  <c r="Q169" i="2"/>
  <c r="G157" i="2"/>
  <c r="AE157" i="2" s="1"/>
  <c r="G253" i="2" s="1"/>
  <c r="Q157" i="2"/>
  <c r="R157" i="2"/>
  <c r="Z157" i="2"/>
  <c r="F161" i="2"/>
  <c r="AD161" i="2" s="1"/>
  <c r="P161" i="2"/>
  <c r="J166" i="2"/>
  <c r="I281" i="2"/>
  <c r="I273" i="2"/>
  <c r="I257" i="2"/>
  <c r="J182" i="2"/>
  <c r="I245" i="2"/>
  <c r="K162" i="2"/>
  <c r="I162" i="2"/>
  <c r="I258" i="2" s="1"/>
  <c r="J162" i="2"/>
  <c r="J158" i="2"/>
  <c r="I158" i="2"/>
  <c r="I254" i="2" s="1"/>
  <c r="T149" i="2"/>
  <c r="U149" i="2"/>
  <c r="R149" i="2"/>
  <c r="N173" i="2"/>
  <c r="L173" i="2"/>
  <c r="L269" i="2" s="1"/>
  <c r="D30" i="4" s="1"/>
  <c r="D84" i="4" s="1"/>
  <c r="M173" i="2"/>
  <c r="F165" i="2"/>
  <c r="AD165" i="2" s="1"/>
  <c r="F261" i="2" s="1"/>
  <c r="M165" i="2"/>
  <c r="P165" i="2"/>
  <c r="N165" i="2"/>
  <c r="O165" i="2"/>
  <c r="F149" i="2"/>
  <c r="AD149" i="2" s="1"/>
  <c r="F245" i="2" s="1"/>
  <c r="L149" i="2"/>
  <c r="L245" i="2" s="1"/>
  <c r="D6" i="4" s="1"/>
  <c r="D68" i="4" s="1"/>
  <c r="J165" i="2"/>
  <c r="I189" i="2"/>
  <c r="I285" i="2" s="1"/>
  <c r="I165" i="2"/>
  <c r="I261" i="2" s="1"/>
  <c r="P180" i="2"/>
  <c r="Z180" i="2"/>
  <c r="J164" i="2"/>
  <c r="F188" i="2"/>
  <c r="AD188" i="2" s="1"/>
  <c r="F284" i="2" s="1"/>
  <c r="Y279" i="2"/>
  <c r="Q40" i="4" s="1"/>
  <c r="I188" i="2"/>
  <c r="I284" i="2" s="1"/>
  <c r="I156" i="2"/>
  <c r="I252" i="2" s="1"/>
  <c r="L152" i="2"/>
  <c r="L248" i="2" s="1"/>
  <c r="D9" i="4" s="1"/>
  <c r="D71" i="4" s="1"/>
  <c r="X180" i="2"/>
  <c r="T151" i="2"/>
  <c r="K177" i="2"/>
  <c r="P191" i="2"/>
  <c r="M180" i="2"/>
  <c r="O168" i="2"/>
  <c r="N159" i="2"/>
  <c r="P151" i="2"/>
  <c r="X192" i="2"/>
  <c r="U188" i="2"/>
  <c r="S184" i="2"/>
  <c r="W180" i="2"/>
  <c r="X176" i="2"/>
  <c r="AA168" i="2"/>
  <c r="W156" i="2"/>
  <c r="S151" i="2"/>
  <c r="Q147" i="2"/>
  <c r="G183" i="2"/>
  <c r="AE183" i="2" s="1"/>
  <c r="F180" i="2"/>
  <c r="AD180" i="2" s="1"/>
  <c r="F276" i="2" s="1"/>
  <c r="F251" i="2"/>
  <c r="J185" i="2"/>
  <c r="J177" i="2"/>
  <c r="I169" i="2"/>
  <c r="I265" i="2" s="1"/>
  <c r="J153" i="2"/>
  <c r="N191" i="2"/>
  <c r="O184" i="2"/>
  <c r="N179" i="2"/>
  <c r="N168" i="2"/>
  <c r="O164" i="2"/>
  <c r="O151" i="2"/>
  <c r="W192" i="2"/>
  <c r="T188" i="2"/>
  <c r="R184" i="2"/>
  <c r="V180" i="2"/>
  <c r="W176" i="2"/>
  <c r="Y168" i="2"/>
  <c r="Y264" i="2" s="1"/>
  <c r="Q25" i="4" s="1"/>
  <c r="Y163" i="2"/>
  <c r="Y259" i="2" s="1"/>
  <c r="Q20" i="4" s="1"/>
  <c r="R160" i="2"/>
  <c r="T156" i="2"/>
  <c r="AA145" i="2"/>
  <c r="G172" i="2"/>
  <c r="AE172" i="2" s="1"/>
  <c r="G268" i="2" s="1"/>
  <c r="F164" i="2"/>
  <c r="F260" i="2" s="1"/>
  <c r="K189" i="2"/>
  <c r="G145" i="2"/>
  <c r="AA164" i="2"/>
  <c r="U152" i="2"/>
  <c r="R145" i="2"/>
  <c r="R287" i="2" s="1"/>
  <c r="N192" i="2"/>
  <c r="N160" i="2"/>
  <c r="AA184" i="2"/>
  <c r="Z164" i="2"/>
  <c r="Q145" i="2"/>
  <c r="Q261" i="2" s="1"/>
  <c r="I22" i="4" s="1"/>
  <c r="J188" i="2"/>
  <c r="I157" i="2"/>
  <c r="I253" i="2" s="1"/>
  <c r="L188" i="2"/>
  <c r="L284" i="2" s="1"/>
  <c r="D45" i="4" s="1"/>
  <c r="D99" i="4" s="1"/>
  <c r="O180" i="2"/>
  <c r="M160" i="2"/>
  <c r="Z188" i="2"/>
  <c r="Z284" i="2" s="1"/>
  <c r="R45" i="4" s="1"/>
  <c r="Z184" i="2"/>
  <c r="Y180" i="2"/>
  <c r="Y276" i="2" s="1"/>
  <c r="Q37" i="4" s="1"/>
  <c r="Z176" i="2"/>
  <c r="Y164" i="2"/>
  <c r="Y260" i="2" s="1"/>
  <c r="Q21" i="4" s="1"/>
  <c r="Y275" i="2"/>
  <c r="Q36" i="4" s="1"/>
  <c r="I180" i="2"/>
  <c r="I276" i="2" s="1"/>
  <c r="I164" i="2"/>
  <c r="I260" i="2" s="1"/>
  <c r="P168" i="2"/>
  <c r="V188" i="2"/>
  <c r="Y176" i="2"/>
  <c r="Y272" i="2" s="1"/>
  <c r="Q33" i="4" s="1"/>
  <c r="X156" i="2"/>
  <c r="G188" i="2"/>
  <c r="AE188" i="2" s="1"/>
  <c r="J169" i="2"/>
  <c r="P164" i="2"/>
  <c r="Z163" i="2"/>
  <c r="K161" i="2"/>
  <c r="I153" i="2"/>
  <c r="I249" i="2" s="1"/>
  <c r="L191" i="2"/>
  <c r="L287" i="2" s="1"/>
  <c r="N184" i="2"/>
  <c r="M179" i="2"/>
  <c r="M168" i="2"/>
  <c r="O163" i="2"/>
  <c r="P156" i="2"/>
  <c r="V192" i="2"/>
  <c r="S188" i="2"/>
  <c r="AA183" i="2"/>
  <c r="Z179" i="2"/>
  <c r="V176" i="2"/>
  <c r="T168" i="2"/>
  <c r="X163" i="2"/>
  <c r="Q160" i="2"/>
  <c r="S156" i="2"/>
  <c r="Z145" i="2"/>
  <c r="F163" i="2"/>
  <c r="AD163" i="2" s="1"/>
  <c r="F259" i="2" s="1"/>
  <c r="K181" i="2"/>
  <c r="S145" i="2"/>
  <c r="S245" i="2" s="1"/>
  <c r="K6" i="4" s="1"/>
  <c r="J181" i="2"/>
  <c r="K157" i="2"/>
  <c r="M188" i="2"/>
  <c r="O152" i="2"/>
  <c r="AA188" i="2"/>
  <c r="AA176" i="2"/>
  <c r="J180" i="2"/>
  <c r="M192" i="2"/>
  <c r="M152" i="2"/>
  <c r="U160" i="2"/>
  <c r="AA156" i="2"/>
  <c r="L192" i="2"/>
  <c r="L288" i="2" s="1"/>
  <c r="D46" i="4" s="1"/>
  <c r="D100" i="4" s="1"/>
  <c r="N180" i="2"/>
  <c r="Y192" i="2"/>
  <c r="Y288" i="2" s="1"/>
  <c r="Q46" i="4" s="1"/>
  <c r="T160" i="2"/>
  <c r="R147" i="2"/>
  <c r="K185" i="2"/>
  <c r="L175" i="2"/>
  <c r="L271" i="2" s="1"/>
  <c r="D32" i="4" s="1"/>
  <c r="D86" i="4" s="1"/>
  <c r="J168" i="2"/>
  <c r="J184" i="2"/>
  <c r="J176" i="2"/>
  <c r="I168" i="2"/>
  <c r="I264" i="2" s="1"/>
  <c r="J152" i="2"/>
  <c r="M184" i="2"/>
  <c r="P172" i="2"/>
  <c r="L168" i="2"/>
  <c r="M163" i="2"/>
  <c r="O156" i="2"/>
  <c r="R188" i="2"/>
  <c r="Z183" i="2"/>
  <c r="V179" i="2"/>
  <c r="R190" i="2"/>
  <c r="S190" i="2"/>
  <c r="W190" i="2"/>
  <c r="Q190" i="2"/>
  <c r="T190" i="2"/>
  <c r="AA190" i="2"/>
  <c r="U190" i="2"/>
  <c r="V190" i="2"/>
  <c r="X190" i="2"/>
  <c r="G190" i="2"/>
  <c r="Y190" i="2"/>
  <c r="Y286" i="2" s="1"/>
  <c r="R178" i="2"/>
  <c r="G178" i="2"/>
  <c r="S178" i="2"/>
  <c r="Y178" i="2"/>
  <c r="Y274" i="2" s="1"/>
  <c r="Q35" i="4" s="1"/>
  <c r="W178" i="2"/>
  <c r="X178" i="2"/>
  <c r="Z178" i="2"/>
  <c r="T178" i="2"/>
  <c r="U178" i="2"/>
  <c r="Q178" i="2"/>
  <c r="V178" i="2"/>
  <c r="AA178" i="2"/>
  <c r="S166" i="2"/>
  <c r="T166" i="2"/>
  <c r="Q166" i="2"/>
  <c r="G166" i="2"/>
  <c r="R166" i="2"/>
  <c r="Z166" i="2"/>
  <c r="AA166" i="2"/>
  <c r="W166" i="2"/>
  <c r="U166" i="2"/>
  <c r="V166" i="2"/>
  <c r="X166" i="2"/>
  <c r="S154" i="2"/>
  <c r="T154" i="2"/>
  <c r="Q154" i="2"/>
  <c r="R154" i="2"/>
  <c r="X154" i="2"/>
  <c r="Y154" i="2"/>
  <c r="Y250" i="2" s="1"/>
  <c r="Q11" i="4" s="1"/>
  <c r="V154" i="2"/>
  <c r="W154" i="2"/>
  <c r="Z154" i="2"/>
  <c r="U154" i="2"/>
  <c r="G154" i="2"/>
  <c r="L253" i="2"/>
  <c r="D14" i="4" s="1"/>
  <c r="D76" i="4" s="1"/>
  <c r="Z190" i="2"/>
  <c r="L276" i="2"/>
  <c r="D37" i="4" s="1"/>
  <c r="D91" i="4" s="1"/>
  <c r="AE171" i="2"/>
  <c r="G267" i="2"/>
  <c r="L262" i="2"/>
  <c r="D23" i="4" s="1"/>
  <c r="AD164" i="2"/>
  <c r="Z186" i="2"/>
  <c r="AA186" i="2"/>
  <c r="W186" i="2"/>
  <c r="G186" i="2"/>
  <c r="Q186" i="2"/>
  <c r="R186" i="2"/>
  <c r="U186" i="2"/>
  <c r="X186" i="2"/>
  <c r="S186" i="2"/>
  <c r="Y186" i="2"/>
  <c r="Y282" i="2" s="1"/>
  <c r="Q43" i="4" s="1"/>
  <c r="T186" i="2"/>
  <c r="T282" i="2" s="1"/>
  <c r="L43" i="4" s="1"/>
  <c r="V186" i="2"/>
  <c r="Z174" i="2"/>
  <c r="AA174" i="2"/>
  <c r="Y174" i="2"/>
  <c r="Y270" i="2" s="1"/>
  <c r="Q31" i="4" s="1"/>
  <c r="T174" i="2"/>
  <c r="U174" i="2"/>
  <c r="V174" i="2"/>
  <c r="Q174" i="2"/>
  <c r="W174" i="2"/>
  <c r="S174" i="2"/>
  <c r="G174" i="2"/>
  <c r="R174" i="2"/>
  <c r="X174" i="2"/>
  <c r="W158" i="2"/>
  <c r="X158" i="2"/>
  <c r="Q158" i="2"/>
  <c r="R158" i="2"/>
  <c r="AA158" i="2"/>
  <c r="S158" i="2"/>
  <c r="U158" i="2"/>
  <c r="V158" i="2"/>
  <c r="G158" i="2"/>
  <c r="T158" i="2"/>
  <c r="Y158" i="2"/>
  <c r="Y254" i="2" s="1"/>
  <c r="Q15" i="4" s="1"/>
  <c r="Z158" i="2"/>
  <c r="AA150" i="2"/>
  <c r="S150" i="2"/>
  <c r="G150" i="2"/>
  <c r="T150" i="2"/>
  <c r="Q150" i="2"/>
  <c r="V150" i="2"/>
  <c r="R150" i="2"/>
  <c r="U150" i="2"/>
  <c r="U246" i="2" s="1"/>
  <c r="M7" i="4" s="1"/>
  <c r="Z150" i="2"/>
  <c r="Z246" i="2" s="1"/>
  <c r="R7" i="4" s="1"/>
  <c r="W150" i="2"/>
  <c r="X150" i="2"/>
  <c r="Y150" i="2"/>
  <c r="Y246" i="2" s="1"/>
  <c r="Q7" i="4" s="1"/>
  <c r="L252" i="2"/>
  <c r="D13" i="4" s="1"/>
  <c r="D75" i="4" s="1"/>
  <c r="AD182" i="2"/>
  <c r="F278" i="2" s="1"/>
  <c r="AA154" i="2"/>
  <c r="V182" i="2"/>
  <c r="W182" i="2"/>
  <c r="Y182" i="2"/>
  <c r="Y278" i="2" s="1"/>
  <c r="Q39" i="4" s="1"/>
  <c r="AA182" i="2"/>
  <c r="Q182" i="2"/>
  <c r="G182" i="2"/>
  <c r="U182" i="2"/>
  <c r="X182" i="2"/>
  <c r="Z182" i="2"/>
  <c r="R182" i="2"/>
  <c r="S182" i="2"/>
  <c r="T182" i="2"/>
  <c r="W170" i="2"/>
  <c r="X170" i="2"/>
  <c r="T170" i="2"/>
  <c r="AA170" i="2"/>
  <c r="G170" i="2"/>
  <c r="Q170" i="2"/>
  <c r="Z170" i="2"/>
  <c r="Z266" i="2" s="1"/>
  <c r="R27" i="4" s="1"/>
  <c r="R170" i="2"/>
  <c r="S170" i="2"/>
  <c r="U170" i="2"/>
  <c r="V170" i="2"/>
  <c r="Y170" i="2"/>
  <c r="Y266" i="2" s="1"/>
  <c r="Q27" i="4" s="1"/>
  <c r="AA162" i="2"/>
  <c r="Q162" i="2"/>
  <c r="R162" i="2"/>
  <c r="V162" i="2"/>
  <c r="G162" i="2"/>
  <c r="U162" i="2"/>
  <c r="W162" i="2"/>
  <c r="X162" i="2"/>
  <c r="T162" i="2"/>
  <c r="Y162" i="2"/>
  <c r="Y258" i="2" s="1"/>
  <c r="Q19" i="4" s="1"/>
  <c r="Z162" i="2"/>
  <c r="W146" i="2"/>
  <c r="X146" i="2"/>
  <c r="S146" i="2"/>
  <c r="T146" i="2"/>
  <c r="Z146" i="2"/>
  <c r="AA146" i="2"/>
  <c r="Q146" i="2"/>
  <c r="V146" i="2"/>
  <c r="R146" i="2"/>
  <c r="G146" i="2"/>
  <c r="U146" i="2"/>
  <c r="Y146" i="2"/>
  <c r="Y242" i="2" s="1"/>
  <c r="Q3" i="4" s="1"/>
  <c r="L283" i="2"/>
  <c r="D44" i="4" s="1"/>
  <c r="D98" i="4" s="1"/>
  <c r="Y166" i="2"/>
  <c r="Y262" i="2" s="1"/>
  <c r="Q23" i="4" s="1"/>
  <c r="J191" i="2"/>
  <c r="K191" i="2"/>
  <c r="I191" i="2"/>
  <c r="I287" i="2" s="1"/>
  <c r="I187" i="2"/>
  <c r="I283" i="2" s="1"/>
  <c r="J187" i="2"/>
  <c r="K187" i="2"/>
  <c r="I183" i="2"/>
  <c r="I279" i="2" s="1"/>
  <c r="J183" i="2"/>
  <c r="I179" i="2"/>
  <c r="I275" i="2" s="1"/>
  <c r="J179" i="2"/>
  <c r="K179" i="2"/>
  <c r="I175" i="2"/>
  <c r="I271" i="2" s="1"/>
  <c r="J175" i="2"/>
  <c r="K175" i="2"/>
  <c r="I171" i="2"/>
  <c r="I267" i="2" s="1"/>
  <c r="J171" i="2"/>
  <c r="J167" i="2"/>
  <c r="K167" i="2"/>
  <c r="I163" i="2"/>
  <c r="I259" i="2" s="1"/>
  <c r="J163" i="2"/>
  <c r="K163" i="2"/>
  <c r="J159" i="2"/>
  <c r="I159" i="2"/>
  <c r="I255" i="2" s="1"/>
  <c r="K159" i="2"/>
  <c r="I155" i="2"/>
  <c r="I251" i="2" s="1"/>
  <c r="J155" i="2"/>
  <c r="K155" i="2"/>
  <c r="K151" i="2"/>
  <c r="I151" i="2"/>
  <c r="I247" i="2" s="1"/>
  <c r="J151" i="2"/>
  <c r="K147" i="2"/>
  <c r="J147" i="2"/>
  <c r="I147" i="2"/>
  <c r="I243" i="2" s="1"/>
  <c r="L186" i="2"/>
  <c r="L282" i="2" s="1"/>
  <c r="D43" i="4" s="1"/>
  <c r="D97" i="4" s="1"/>
  <c r="F186" i="2"/>
  <c r="L174" i="2"/>
  <c r="L270" i="2" s="1"/>
  <c r="D31" i="4" s="1"/>
  <c r="D85" i="4" s="1"/>
  <c r="F174" i="2"/>
  <c r="N174" i="2"/>
  <c r="O174" i="2"/>
  <c r="P174" i="2"/>
  <c r="F166" i="2"/>
  <c r="P166" i="2"/>
  <c r="N166" i="2"/>
  <c r="O166" i="2"/>
  <c r="F158" i="2"/>
  <c r="O158" i="2"/>
  <c r="P158" i="2"/>
  <c r="L242" i="2"/>
  <c r="D3" i="4" s="1"/>
  <c r="D65" i="4" s="1"/>
  <c r="N162" i="2"/>
  <c r="I174" i="2"/>
  <c r="I270" i="2" s="1"/>
  <c r="J174" i="2"/>
  <c r="K174" i="2"/>
  <c r="I170" i="2"/>
  <c r="I266" i="2" s="1"/>
  <c r="J170" i="2"/>
  <c r="N186" i="2"/>
  <c r="M162" i="2"/>
  <c r="U181" i="2"/>
  <c r="V181" i="2"/>
  <c r="T181" i="2"/>
  <c r="W181" i="2"/>
  <c r="X181" i="2"/>
  <c r="Y181" i="2"/>
  <c r="Y277" i="2" s="1"/>
  <c r="Q38" i="4" s="1"/>
  <c r="Z173" i="2"/>
  <c r="X173" i="2"/>
  <c r="Y173" i="2"/>
  <c r="Y269" i="2" s="1"/>
  <c r="Q30" i="4" s="1"/>
  <c r="U173" i="2"/>
  <c r="Q173" i="2"/>
  <c r="Z161" i="2"/>
  <c r="AA161" i="2"/>
  <c r="Q161" i="2"/>
  <c r="R161" i="2"/>
  <c r="R153" i="2"/>
  <c r="S153" i="2"/>
  <c r="Q153" i="2"/>
  <c r="T153" i="2"/>
  <c r="X153" i="2"/>
  <c r="Y153" i="2"/>
  <c r="Y249" i="2" s="1"/>
  <c r="Q10" i="4" s="1"/>
  <c r="Z153" i="2"/>
  <c r="Z249" i="2" s="1"/>
  <c r="R10" i="4" s="1"/>
  <c r="AA153" i="2"/>
  <c r="P182" i="2"/>
  <c r="L158" i="2"/>
  <c r="L254" i="2" s="1"/>
  <c r="D15" i="4" s="1"/>
  <c r="D77" i="4" s="1"/>
  <c r="V161" i="2"/>
  <c r="M145" i="2"/>
  <c r="M266" i="2" s="1"/>
  <c r="E27" i="4" s="1"/>
  <c r="O145" i="2"/>
  <c r="O250" i="2" s="1"/>
  <c r="G11" i="4" s="1"/>
  <c r="G73" i="4" s="1"/>
  <c r="P145" i="2"/>
  <c r="P271" i="2" s="1"/>
  <c r="H32" i="4" s="1"/>
  <c r="H86" i="4" s="1"/>
  <c r="M169" i="2"/>
  <c r="L169" i="2"/>
  <c r="L265" i="2" s="1"/>
  <c r="D26" i="4" s="1"/>
  <c r="N169" i="2"/>
  <c r="O169" i="2"/>
  <c r="M161" i="2"/>
  <c r="N161" i="2"/>
  <c r="O161" i="2"/>
  <c r="K186" i="2"/>
  <c r="M189" i="2"/>
  <c r="L182" i="2"/>
  <c r="L278" i="2" s="1"/>
  <c r="D39" i="4" s="1"/>
  <c r="D93" i="4" s="1"/>
  <c r="L161" i="2"/>
  <c r="L257" i="2" s="1"/>
  <c r="D18" i="4" s="1"/>
  <c r="D80" i="4" s="1"/>
  <c r="N154" i="2"/>
  <c r="Z189" i="2"/>
  <c r="X165" i="2"/>
  <c r="W153" i="2"/>
  <c r="J186" i="2"/>
  <c r="K150" i="2"/>
  <c r="O185" i="2"/>
  <c r="M154" i="2"/>
  <c r="N150" i="2"/>
  <c r="V165" i="2"/>
  <c r="J150" i="2"/>
  <c r="N157" i="2"/>
  <c r="U165" i="2"/>
  <c r="S161" i="2"/>
  <c r="I244" i="2"/>
  <c r="M174" i="2"/>
  <c r="O146" i="2"/>
  <c r="W185" i="2"/>
  <c r="T165" i="2"/>
  <c r="G173" i="2"/>
  <c r="F146" i="2"/>
  <c r="I269" i="2"/>
  <c r="K190" i="2"/>
  <c r="J154" i="2"/>
  <c r="O191" i="2"/>
  <c r="L181" i="2"/>
  <c r="L277" i="2" s="1"/>
  <c r="D38" i="4" s="1"/>
  <c r="D92" i="4" s="1"/>
  <c r="P177" i="2"/>
  <c r="P173" i="2"/>
  <c r="O170" i="2"/>
  <c r="N163" i="2"/>
  <c r="L153" i="2"/>
  <c r="L249" i="2" s="1"/>
  <c r="D10" i="4" s="1"/>
  <c r="D72" i="4" s="1"/>
  <c r="O149" i="2"/>
  <c r="N146" i="2"/>
  <c r="V189" i="2"/>
  <c r="AA181" i="2"/>
  <c r="F173" i="2"/>
  <c r="F145" i="2"/>
  <c r="F178" i="2"/>
  <c r="P178" i="2"/>
  <c r="N158" i="2"/>
  <c r="F162" i="2"/>
  <c r="V169" i="2"/>
  <c r="W169" i="2"/>
  <c r="Z169" i="2"/>
  <c r="AA169" i="2"/>
  <c r="S169" i="2"/>
  <c r="T169" i="2"/>
  <c r="U169" i="2"/>
  <c r="G169" i="2"/>
  <c r="K146" i="2"/>
  <c r="M186" i="2"/>
  <c r="R173" i="2"/>
  <c r="G153" i="2"/>
  <c r="J146" i="2"/>
  <c r="L264" i="2"/>
  <c r="D25" i="4" s="1"/>
  <c r="V153" i="2"/>
  <c r="G181" i="2"/>
  <c r="M178" i="2"/>
  <c r="U153" i="2"/>
  <c r="L178" i="2"/>
  <c r="L274" i="2" s="1"/>
  <c r="D35" i="4" s="1"/>
  <c r="D89" i="4" s="1"/>
  <c r="AA175" i="2"/>
  <c r="G175" i="2"/>
  <c r="X175" i="2"/>
  <c r="Y175" i="2"/>
  <c r="Y271" i="2" s="1"/>
  <c r="Q32" i="4" s="1"/>
  <c r="Z175" i="2"/>
  <c r="F170" i="2"/>
  <c r="J145" i="2"/>
  <c r="J285" i="2" s="1"/>
  <c r="F190" i="2"/>
  <c r="P190" i="2"/>
  <c r="L190" i="2"/>
  <c r="L286" i="2" s="1"/>
  <c r="M190" i="2"/>
  <c r="N190" i="2"/>
  <c r="M182" i="2"/>
  <c r="N182" i="2"/>
  <c r="O182" i="2"/>
  <c r="L258" i="2"/>
  <c r="D19" i="4" s="1"/>
  <c r="D81" i="4" s="1"/>
  <c r="F154" i="2"/>
  <c r="P154" i="2"/>
  <c r="L150" i="2"/>
  <c r="L246" i="2" s="1"/>
  <c r="D7" i="4" s="1"/>
  <c r="D69" i="4" s="1"/>
  <c r="F150" i="2"/>
  <c r="P150" i="2"/>
  <c r="O186" i="2"/>
  <c r="J178" i="2"/>
  <c r="K178" i="2"/>
  <c r="I182" i="2"/>
  <c r="I278" i="2" s="1"/>
  <c r="M158" i="2"/>
  <c r="Q189" i="2"/>
  <c r="R189" i="2"/>
  <c r="T189" i="2"/>
  <c r="AA189" i="2"/>
  <c r="Y185" i="2"/>
  <c r="Y281" i="2" s="1"/>
  <c r="Q42" i="4" s="1"/>
  <c r="Z185" i="2"/>
  <c r="T185" i="2"/>
  <c r="X185" i="2"/>
  <c r="G185" i="2"/>
  <c r="AA185" i="2"/>
  <c r="G177" i="2"/>
  <c r="Q177" i="2"/>
  <c r="R177" i="2"/>
  <c r="V177" i="2"/>
  <c r="S177" i="2"/>
  <c r="T177" i="2"/>
  <c r="T273" i="2" s="1"/>
  <c r="L34" i="4" s="1"/>
  <c r="U177" i="2"/>
  <c r="R165" i="2"/>
  <c r="S165" i="2"/>
  <c r="Z165" i="2"/>
  <c r="AA165" i="2"/>
  <c r="W165" i="2"/>
  <c r="Y165" i="2"/>
  <c r="Y261" i="2" s="1"/>
  <c r="Q22" i="4" s="1"/>
  <c r="G165" i="2"/>
  <c r="V157" i="2"/>
  <c r="W157" i="2"/>
  <c r="Y157" i="2"/>
  <c r="Y253" i="2" s="1"/>
  <c r="Q14" i="4" s="1"/>
  <c r="S157" i="2"/>
  <c r="T157" i="2"/>
  <c r="U157" i="2"/>
  <c r="X157" i="2"/>
  <c r="Z149" i="2"/>
  <c r="AA149" i="2"/>
  <c r="G149" i="2"/>
  <c r="Q149" i="2"/>
  <c r="Y149" i="2"/>
  <c r="Y245" i="2" s="1"/>
  <c r="Q6" i="4" s="1"/>
  <c r="X149" i="2"/>
  <c r="K170" i="2"/>
  <c r="L275" i="2"/>
  <c r="D36" i="4" s="1"/>
  <c r="D90" i="4" s="1"/>
  <c r="F185" i="2"/>
  <c r="L185" i="2"/>
  <c r="L281" i="2" s="1"/>
  <c r="D42" i="4" s="1"/>
  <c r="D96" i="4" s="1"/>
  <c r="M185" i="2"/>
  <c r="F177" i="2"/>
  <c r="L177" i="2"/>
  <c r="L273" i="2" s="1"/>
  <c r="D34" i="4" s="1"/>
  <c r="D88" i="4" s="1"/>
  <c r="M177" i="2"/>
  <c r="N177" i="2"/>
  <c r="F157" i="2"/>
  <c r="M157" i="2"/>
  <c r="F153" i="2"/>
  <c r="N153" i="2"/>
  <c r="O153" i="2"/>
  <c r="P153" i="2"/>
  <c r="P185" i="2"/>
  <c r="O178" i="2"/>
  <c r="L165" i="2"/>
  <c r="L261" i="2" s="1"/>
  <c r="D22" i="4" s="1"/>
  <c r="P157" i="2"/>
  <c r="O150" i="2"/>
  <c r="U161" i="2"/>
  <c r="I277" i="2"/>
  <c r="K145" i="2"/>
  <c r="K272" i="2" s="1"/>
  <c r="L189" i="2"/>
  <c r="L285" i="2" s="1"/>
  <c r="P181" i="2"/>
  <c r="O157" i="2"/>
  <c r="Y189" i="2"/>
  <c r="Y285" i="2" s="1"/>
  <c r="T161" i="2"/>
  <c r="O181" i="2"/>
  <c r="L267" i="2"/>
  <c r="D28" i="4" s="1"/>
  <c r="L154" i="2"/>
  <c r="L250" i="2" s="1"/>
  <c r="D11" i="4" s="1"/>
  <c r="D73" i="4" s="1"/>
  <c r="P146" i="2"/>
  <c r="X189" i="2"/>
  <c r="F181" i="2"/>
  <c r="K154" i="2"/>
  <c r="N181" i="2"/>
  <c r="P170" i="2"/>
  <c r="P149" i="2"/>
  <c r="G191" i="2"/>
  <c r="S191" i="2"/>
  <c r="T191" i="2"/>
  <c r="Z191" i="2"/>
  <c r="V191" i="2"/>
  <c r="W191" i="2"/>
  <c r="X191" i="2"/>
  <c r="AA187" i="2"/>
  <c r="Z187" i="2"/>
  <c r="S187" i="2"/>
  <c r="G187" i="2"/>
  <c r="T187" i="2"/>
  <c r="U187" i="2"/>
  <c r="U283" i="2" s="1"/>
  <c r="M44" i="4" s="1"/>
  <c r="W183" i="2"/>
  <c r="X183" i="2"/>
  <c r="Q183" i="2"/>
  <c r="R183" i="2"/>
  <c r="G179" i="2"/>
  <c r="S179" i="2"/>
  <c r="T179" i="2"/>
  <c r="AA179" i="2"/>
  <c r="X171" i="2"/>
  <c r="Y171" i="2"/>
  <c r="Y267" i="2" s="1"/>
  <c r="Q28" i="4" s="1"/>
  <c r="R171" i="2"/>
  <c r="S171" i="2"/>
  <c r="AA171" i="2"/>
  <c r="Q171" i="2"/>
  <c r="T171" i="2"/>
  <c r="G167" i="2"/>
  <c r="T167" i="2"/>
  <c r="U167" i="2"/>
  <c r="R167" i="2"/>
  <c r="S167" i="2"/>
  <c r="Q167" i="2"/>
  <c r="X167" i="2"/>
  <c r="Y167" i="2"/>
  <c r="Y263" i="2" s="1"/>
  <c r="Q24" i="4" s="1"/>
  <c r="Z167" i="2"/>
  <c r="Z263" i="2" s="1"/>
  <c r="R24" i="4" s="1"/>
  <c r="Q163" i="2"/>
  <c r="G163" i="2"/>
  <c r="T163" i="2"/>
  <c r="U163" i="2"/>
  <c r="AA163" i="2"/>
  <c r="X159" i="2"/>
  <c r="Y159" i="2"/>
  <c r="Y255" i="2" s="1"/>
  <c r="Q16" i="4" s="1"/>
  <c r="T159" i="2"/>
  <c r="U159" i="2"/>
  <c r="G159" i="2"/>
  <c r="S159" i="2"/>
  <c r="Q159" i="2"/>
  <c r="R159" i="2"/>
  <c r="G155" i="2"/>
  <c r="T155" i="2"/>
  <c r="U155" i="2"/>
  <c r="V155" i="2"/>
  <c r="W155" i="2"/>
  <c r="X155" i="2"/>
  <c r="Y155" i="2"/>
  <c r="Y251" i="2" s="1"/>
  <c r="Q12" i="4" s="1"/>
  <c r="Z155" i="2"/>
  <c r="AA155" i="2"/>
  <c r="Q151" i="2"/>
  <c r="V151" i="2"/>
  <c r="W151" i="2"/>
  <c r="U151" i="2"/>
  <c r="X151" i="2"/>
  <c r="Z151" i="2"/>
  <c r="AA151" i="2"/>
  <c r="X147" i="2"/>
  <c r="Y147" i="2"/>
  <c r="Y243" i="2" s="1"/>
  <c r="Q4" i="4" s="1"/>
  <c r="V147" i="2"/>
  <c r="W147" i="2"/>
  <c r="G147" i="2"/>
  <c r="J190" i="2"/>
  <c r="K158" i="2"/>
  <c r="O173" i="2"/>
  <c r="N170" i="2"/>
  <c r="L256" i="2"/>
  <c r="D17" i="4" s="1"/>
  <c r="D79" i="4" s="1"/>
  <c r="N149" i="2"/>
  <c r="M146" i="2"/>
  <c r="Q191" i="2"/>
  <c r="U189" i="2"/>
  <c r="V187" i="2"/>
  <c r="U185" i="2"/>
  <c r="V183" i="2"/>
  <c r="Z181" i="2"/>
  <c r="Z277" i="2" s="1"/>
  <c r="R38" i="4" s="1"/>
  <c r="X179" i="2"/>
  <c r="Z177" i="2"/>
  <c r="Z171" i="2"/>
  <c r="X169" i="2"/>
  <c r="R155" i="2"/>
  <c r="W149" i="2"/>
  <c r="T147" i="2"/>
  <c r="N187" i="2"/>
  <c r="O187" i="2"/>
  <c r="P187" i="2"/>
  <c r="O183" i="2"/>
  <c r="F183" i="2"/>
  <c r="O179" i="2"/>
  <c r="P179" i="2"/>
  <c r="F179" i="2"/>
  <c r="AD175" i="2"/>
  <c r="F271" i="2" s="1"/>
  <c r="F171" i="2"/>
  <c r="O171" i="2"/>
  <c r="P171" i="2"/>
  <c r="F167" i="2"/>
  <c r="L167" i="2"/>
  <c r="L263" i="2" s="1"/>
  <c r="D24" i="4" s="1"/>
  <c r="O159" i="2"/>
  <c r="F159" i="2"/>
  <c r="L159" i="2"/>
  <c r="L255" i="2" s="1"/>
  <c r="D16" i="4" s="1"/>
  <c r="D78" i="4" s="1"/>
  <c r="L151" i="2"/>
  <c r="L247" i="2" s="1"/>
  <c r="D8" i="4" s="1"/>
  <c r="D70" i="4" s="1"/>
  <c r="M151" i="2"/>
  <c r="I178" i="2"/>
  <c r="I274" i="2" s="1"/>
  <c r="M187" i="2"/>
  <c r="M166" i="2"/>
  <c r="L163" i="2"/>
  <c r="L259" i="2" s="1"/>
  <c r="D20" i="4" s="1"/>
  <c r="D82" i="4" s="1"/>
  <c r="P159" i="2"/>
  <c r="P155" i="2"/>
  <c r="M149" i="2"/>
  <c r="N145" i="2"/>
  <c r="N284" i="2" s="1"/>
  <c r="F45" i="4" s="1"/>
  <c r="F99" i="4" s="1"/>
  <c r="S189" i="2"/>
  <c r="R187" i="2"/>
  <c r="S185" i="2"/>
  <c r="U183" i="2"/>
  <c r="S181" i="2"/>
  <c r="W179" i="2"/>
  <c r="Y177" i="2"/>
  <c r="Y273" i="2" s="1"/>
  <c r="Q34" i="4" s="1"/>
  <c r="W175" i="2"/>
  <c r="AA173" i="2"/>
  <c r="W171" i="2"/>
  <c r="R169" i="2"/>
  <c r="AA157" i="2"/>
  <c r="Q155" i="2"/>
  <c r="V149" i="2"/>
  <c r="S147" i="2"/>
  <c r="F169" i="2"/>
  <c r="G192" i="2"/>
  <c r="T192" i="2"/>
  <c r="U192" i="2"/>
  <c r="X184" i="2"/>
  <c r="Y184" i="2"/>
  <c r="Y280" i="2" s="1"/>
  <c r="Q41" i="4" s="1"/>
  <c r="Q184" i="2"/>
  <c r="G180" i="2"/>
  <c r="T180" i="2"/>
  <c r="U180" i="2"/>
  <c r="Q180" i="2"/>
  <c r="Q176" i="2"/>
  <c r="S176" i="2"/>
  <c r="G176" i="2"/>
  <c r="Y172" i="2"/>
  <c r="Y268" i="2" s="1"/>
  <c r="Q29" i="4" s="1"/>
  <c r="Z172" i="2"/>
  <c r="U172" i="2"/>
  <c r="V172" i="2"/>
  <c r="U168" i="2"/>
  <c r="G168" i="2"/>
  <c r="V168" i="2"/>
  <c r="W168" i="2"/>
  <c r="X168" i="2"/>
  <c r="Z168" i="2"/>
  <c r="Z264" i="2" s="1"/>
  <c r="R25" i="4" s="1"/>
  <c r="Q164" i="2"/>
  <c r="R164" i="2"/>
  <c r="W164" i="2"/>
  <c r="G164" i="2"/>
  <c r="X164" i="2"/>
  <c r="Y160" i="2"/>
  <c r="Y256" i="2" s="1"/>
  <c r="Q17" i="4" s="1"/>
  <c r="Z160" i="2"/>
  <c r="W160" i="2"/>
  <c r="X160" i="2"/>
  <c r="G160" i="2"/>
  <c r="U156" i="2"/>
  <c r="G156" i="2"/>
  <c r="V156" i="2"/>
  <c r="Y156" i="2"/>
  <c r="Y252" i="2" s="1"/>
  <c r="Q13" i="4" s="1"/>
  <c r="Z156" i="2"/>
  <c r="R156" i="2"/>
  <c r="Q152" i="2"/>
  <c r="R152" i="2"/>
  <c r="Y152" i="2"/>
  <c r="Y248" i="2" s="1"/>
  <c r="Q9" i="4" s="1"/>
  <c r="Z152" i="2"/>
  <c r="Y148" i="2"/>
  <c r="Y244" i="2" s="1"/>
  <c r="Q5" i="4" s="1"/>
  <c r="Z148" i="2"/>
  <c r="Z244" i="2" s="1"/>
  <c r="R5" i="4" s="1"/>
  <c r="AA148" i="2"/>
  <c r="T148" i="2"/>
  <c r="T244" i="2" s="1"/>
  <c r="L5" i="4" s="1"/>
  <c r="U148" i="2"/>
  <c r="M172" i="2"/>
  <c r="M164" i="2"/>
  <c r="N156" i="2"/>
  <c r="O148" i="2"/>
  <c r="Y188" i="2"/>
  <c r="Y284" i="2" s="1"/>
  <c r="Q45" i="4" s="1"/>
  <c r="V184" i="2"/>
  <c r="S180" i="2"/>
  <c r="U164" i="2"/>
  <c r="U260" i="2" s="1"/>
  <c r="M21" i="4" s="1"/>
  <c r="S152" i="2"/>
  <c r="S148" i="2"/>
  <c r="F176" i="2"/>
  <c r="F156" i="2"/>
  <c r="AD184" i="2"/>
  <c r="F280" i="2"/>
  <c r="P192" i="2"/>
  <c r="L172" i="2"/>
  <c r="L268" i="2" s="1"/>
  <c r="D29" i="4" s="1"/>
  <c r="L164" i="2"/>
  <c r="L260" i="2" s="1"/>
  <c r="D21" i="4" s="1"/>
  <c r="D83" i="4" s="1"/>
  <c r="M156" i="2"/>
  <c r="N148" i="2"/>
  <c r="AA192" i="2"/>
  <c r="X188" i="2"/>
  <c r="U184" i="2"/>
  <c r="R180" i="2"/>
  <c r="R276" i="2" s="1"/>
  <c r="J37" i="4" s="1"/>
  <c r="AA172" i="2"/>
  <c r="T164" i="2"/>
  <c r="AA160" i="2"/>
  <c r="R148" i="2"/>
  <c r="AD168" i="2"/>
  <c r="F264" i="2" s="1"/>
  <c r="J156" i="2"/>
  <c r="I152" i="2"/>
  <c r="I248" i="2" s="1"/>
  <c r="P184" i="2"/>
  <c r="Z192" i="2"/>
  <c r="Z288" i="2" s="1"/>
  <c r="R46" i="4" s="1"/>
  <c r="W188" i="2"/>
  <c r="T184" i="2"/>
  <c r="X172" i="2"/>
  <c r="S164" i="2"/>
  <c r="V160" i="2"/>
  <c r="Q148" i="2"/>
  <c r="G184" i="2"/>
  <c r="F152" i="2"/>
  <c r="F268" i="2"/>
  <c r="V145" i="2"/>
  <c r="W145" i="2"/>
  <c r="W259" i="2" s="1"/>
  <c r="O20" i="4" s="1"/>
  <c r="X27" i="3"/>
  <c r="X15" i="3"/>
  <c r="X13" i="3"/>
  <c r="X14" i="3"/>
  <c r="X22" i="3"/>
  <c r="X20" i="3"/>
  <c r="X19" i="3"/>
  <c r="X18" i="3"/>
  <c r="X4" i="3"/>
  <c r="X12" i="3"/>
  <c r="X11" i="3"/>
  <c r="X25" i="3"/>
  <c r="X17" i="3"/>
  <c r="X5" i="3"/>
  <c r="X23" i="3"/>
  <c r="X3" i="3"/>
  <c r="X24" i="3"/>
  <c r="X6" i="3"/>
  <c r="H145" i="2"/>
  <c r="H148" i="2"/>
  <c r="H149" i="2"/>
  <c r="H151" i="2"/>
  <c r="H152" i="2"/>
  <c r="H157" i="2"/>
  <c r="H160" i="2"/>
  <c r="H161" i="2"/>
  <c r="H163" i="2"/>
  <c r="H164" i="2"/>
  <c r="H169" i="2"/>
  <c r="H172" i="2"/>
  <c r="H173" i="2"/>
  <c r="H175" i="2"/>
  <c r="H176" i="2"/>
  <c r="H181" i="2"/>
  <c r="H184" i="2"/>
  <c r="H185" i="2"/>
  <c r="H187" i="2"/>
  <c r="H188" i="2"/>
  <c r="H192" i="2"/>
  <c r="H191" i="2"/>
  <c r="H190" i="2"/>
  <c r="H189" i="2"/>
  <c r="H186" i="2"/>
  <c r="H183" i="2"/>
  <c r="H182" i="2"/>
  <c r="H180" i="2"/>
  <c r="H179" i="2"/>
  <c r="H178" i="2"/>
  <c r="H177" i="2"/>
  <c r="H174" i="2"/>
  <c r="H171" i="2"/>
  <c r="H170" i="2"/>
  <c r="H168" i="2"/>
  <c r="H167" i="2"/>
  <c r="H166" i="2"/>
  <c r="H165" i="2"/>
  <c r="H162" i="2"/>
  <c r="H159" i="2"/>
  <c r="H158" i="2"/>
  <c r="H156" i="2"/>
  <c r="H155" i="2"/>
  <c r="H154" i="2"/>
  <c r="H153" i="2"/>
  <c r="H150" i="2"/>
  <c r="H147" i="2"/>
  <c r="H146" i="2"/>
  <c r="AE48" i="2"/>
  <c r="AD48" i="2"/>
  <c r="AC48" i="2"/>
  <c r="AE47" i="2"/>
  <c r="AD47" i="2"/>
  <c r="AC47" i="2"/>
  <c r="AE46" i="2"/>
  <c r="AD46" i="2"/>
  <c r="AC46" i="2"/>
  <c r="AE45" i="2"/>
  <c r="AD45" i="2"/>
  <c r="AC45" i="2"/>
  <c r="AE44" i="2"/>
  <c r="AD44" i="2"/>
  <c r="AC44" i="2"/>
  <c r="AE43" i="2"/>
  <c r="AD43" i="2"/>
  <c r="AC43" i="2"/>
  <c r="AE42" i="2"/>
  <c r="AD42" i="2"/>
  <c r="AC42" i="2"/>
  <c r="AE41" i="2"/>
  <c r="AD41" i="2"/>
  <c r="AC41" i="2"/>
  <c r="AE40" i="2"/>
  <c r="AD40" i="2"/>
  <c r="AC40" i="2"/>
  <c r="AE39" i="2"/>
  <c r="AD39" i="2"/>
  <c r="AC39" i="2"/>
  <c r="AE38" i="2"/>
  <c r="AD38" i="2"/>
  <c r="AC38" i="2"/>
  <c r="AE37" i="2"/>
  <c r="AD37" i="2"/>
  <c r="AC37" i="2"/>
  <c r="AE36" i="2"/>
  <c r="AD36" i="2"/>
  <c r="AC36" i="2"/>
  <c r="AE35" i="2"/>
  <c r="AD35" i="2"/>
  <c r="AC35" i="2"/>
  <c r="AE34" i="2"/>
  <c r="AD34" i="2"/>
  <c r="AC34" i="2"/>
  <c r="AE33" i="2"/>
  <c r="AD33" i="2"/>
  <c r="AC33" i="2"/>
  <c r="AE32" i="2"/>
  <c r="AD32" i="2"/>
  <c r="AC32" i="2"/>
  <c r="AE31" i="2"/>
  <c r="AD31" i="2"/>
  <c r="AC31" i="2"/>
  <c r="AE30" i="2"/>
  <c r="AD30" i="2"/>
  <c r="AC30" i="2"/>
  <c r="AE29" i="2"/>
  <c r="AD29" i="2"/>
  <c r="AC29" i="2"/>
  <c r="AE28" i="2"/>
  <c r="AD28" i="2"/>
  <c r="AC28" i="2"/>
  <c r="AE27" i="2"/>
  <c r="AD27" i="2"/>
  <c r="AC27" i="2"/>
  <c r="AE26" i="2"/>
  <c r="AD26" i="2"/>
  <c r="AC26" i="2"/>
  <c r="AE25" i="2"/>
  <c r="AD25" i="2"/>
  <c r="AC25" i="2"/>
  <c r="AE24" i="2"/>
  <c r="AD24" i="2"/>
  <c r="AC24" i="2"/>
  <c r="AE23" i="2"/>
  <c r="AD23" i="2"/>
  <c r="AC23" i="2"/>
  <c r="AE22" i="2"/>
  <c r="AD22" i="2"/>
  <c r="AC22" i="2"/>
  <c r="AE21" i="2"/>
  <c r="AD21" i="2"/>
  <c r="AC21" i="2"/>
  <c r="AE20" i="2"/>
  <c r="AD20" i="2"/>
  <c r="AC20" i="2"/>
  <c r="AE19" i="2"/>
  <c r="AD19" i="2"/>
  <c r="AC19" i="2"/>
  <c r="AE18" i="2"/>
  <c r="AD18" i="2"/>
  <c r="AC18" i="2"/>
  <c r="AE17" i="2"/>
  <c r="AD17" i="2"/>
  <c r="AC17" i="2"/>
  <c r="AE16" i="2"/>
  <c r="AD16" i="2"/>
  <c r="AC16" i="2"/>
  <c r="AE15" i="2"/>
  <c r="AD15" i="2"/>
  <c r="AC15" i="2"/>
  <c r="AE14" i="2"/>
  <c r="AD14" i="2"/>
  <c r="AC14" i="2"/>
  <c r="AE13" i="2"/>
  <c r="AD13" i="2"/>
  <c r="AC13" i="2"/>
  <c r="AE12" i="2"/>
  <c r="AD12" i="2"/>
  <c r="AC12" i="2"/>
  <c r="AE11" i="2"/>
  <c r="AD11" i="2"/>
  <c r="AC11" i="2"/>
  <c r="AE10" i="2"/>
  <c r="AD10" i="2"/>
  <c r="AC10" i="2"/>
  <c r="AE9" i="2"/>
  <c r="AD9" i="2"/>
  <c r="AC9" i="2"/>
  <c r="AE8" i="2"/>
  <c r="AD8" i="2"/>
  <c r="AC8" i="2"/>
  <c r="AE7" i="2"/>
  <c r="AD7" i="2"/>
  <c r="AC7" i="2"/>
  <c r="AE6" i="2"/>
  <c r="AD6" i="2"/>
  <c r="AC6" i="2"/>
  <c r="AE5" i="2"/>
  <c r="AD5" i="2"/>
  <c r="AC5" i="2"/>
  <c r="AE4" i="2"/>
  <c r="AD4" i="2"/>
  <c r="AC4" i="2"/>
  <c r="R262" i="2" l="1"/>
  <c r="J23" i="4" s="1"/>
  <c r="Q244" i="2"/>
  <c r="I5" i="4" s="1"/>
  <c r="X253" i="2"/>
  <c r="P14" i="4" s="1"/>
  <c r="AA287" i="2"/>
  <c r="R242" i="2"/>
  <c r="J3" i="4" s="1"/>
  <c r="R266" i="2"/>
  <c r="J27" i="4" s="1"/>
  <c r="R270" i="2"/>
  <c r="J31" i="4" s="1"/>
  <c r="T280" i="2"/>
  <c r="L41" i="4" s="1"/>
  <c r="T283" i="2"/>
  <c r="L44" i="4" s="1"/>
  <c r="T285" i="2"/>
  <c r="T254" i="2"/>
  <c r="L15" i="4" s="1"/>
  <c r="Z273" i="2"/>
  <c r="R34" i="4" s="1"/>
  <c r="R255" i="2"/>
  <c r="J16" i="4" s="1"/>
  <c r="T257" i="2"/>
  <c r="L18" i="4" s="1"/>
  <c r="T253" i="2"/>
  <c r="L14" i="4" s="1"/>
  <c r="T261" i="2"/>
  <c r="L22" i="4" s="1"/>
  <c r="T258" i="2"/>
  <c r="L19" i="4" s="1"/>
  <c r="Z278" i="2"/>
  <c r="R39" i="4" s="1"/>
  <c r="Z254" i="2"/>
  <c r="R15" i="4" s="1"/>
  <c r="X270" i="2"/>
  <c r="P31" i="4" s="1"/>
  <c r="T286" i="2"/>
  <c r="Z280" i="2"/>
  <c r="R41" i="4" s="1"/>
  <c r="Z243" i="2"/>
  <c r="R4" i="4" s="1"/>
  <c r="R283" i="2"/>
  <c r="J44" i="4" s="1"/>
  <c r="T262" i="2"/>
  <c r="L23" i="4" s="1"/>
  <c r="V255" i="2"/>
  <c r="N16" i="4" s="1"/>
  <c r="U285" i="2"/>
  <c r="T275" i="2"/>
  <c r="L36" i="4" s="1"/>
  <c r="T242" i="2"/>
  <c r="L3" i="4" s="1"/>
  <c r="T266" i="2"/>
  <c r="L27" i="4" s="1"/>
  <c r="Z279" i="2"/>
  <c r="R40" i="4" s="1"/>
  <c r="R268" i="2"/>
  <c r="J29" i="4" s="1"/>
  <c r="T255" i="2"/>
  <c r="L16" i="4" s="1"/>
  <c r="T243" i="2"/>
  <c r="L4" i="4" s="1"/>
  <c r="W269" i="2"/>
  <c r="O30" i="4" s="1"/>
  <c r="R275" i="2"/>
  <c r="J36" i="4" s="1"/>
  <c r="T276" i="2"/>
  <c r="L37" i="4" s="1"/>
  <c r="T249" i="2"/>
  <c r="L10" i="4" s="1"/>
  <c r="T250" i="2"/>
  <c r="L11" i="4" s="1"/>
  <c r="T263" i="2"/>
  <c r="L24" i="4" s="1"/>
  <c r="U249" i="2"/>
  <c r="M10" i="4" s="1"/>
  <c r="T265" i="2"/>
  <c r="L26" i="4" s="1"/>
  <c r="T277" i="2"/>
  <c r="L38" i="4" s="1"/>
  <c r="T246" i="2"/>
  <c r="L7" i="4" s="1"/>
  <c r="T270" i="2"/>
  <c r="L31" i="4" s="1"/>
  <c r="T264" i="2"/>
  <c r="L25" i="4" s="1"/>
  <c r="AA248" i="2"/>
  <c r="S9" i="4" s="1"/>
  <c r="X257" i="2"/>
  <c r="P18" i="4" s="1"/>
  <c r="U287" i="2"/>
  <c r="T272" i="2"/>
  <c r="L33" i="4" s="1"/>
  <c r="Z245" i="2"/>
  <c r="R6" i="4" s="1"/>
  <c r="Z261" i="2"/>
  <c r="R22" i="4" s="1"/>
  <c r="T278" i="2"/>
  <c r="L39" i="4" s="1"/>
  <c r="T256" i="2"/>
  <c r="L17" i="4" s="1"/>
  <c r="T252" i="2"/>
  <c r="L13" i="4" s="1"/>
  <c r="T269" i="2"/>
  <c r="L30" i="4" s="1"/>
  <c r="R264" i="2"/>
  <c r="J25" i="4" s="1"/>
  <c r="T271" i="2"/>
  <c r="L32" i="4" s="1"/>
  <c r="R250" i="2"/>
  <c r="J11" i="4" s="1"/>
  <c r="T284" i="2"/>
  <c r="L45" i="4" s="1"/>
  <c r="T251" i="2"/>
  <c r="L12" i="4" s="1"/>
  <c r="T267" i="2"/>
  <c r="L28" i="4" s="1"/>
  <c r="S261" i="2"/>
  <c r="K22" i="4" s="1"/>
  <c r="T274" i="2"/>
  <c r="L35" i="4" s="1"/>
  <c r="U286" i="2"/>
  <c r="Z272" i="2"/>
  <c r="R33" i="4" s="1"/>
  <c r="R256" i="2"/>
  <c r="J17" i="4" s="1"/>
  <c r="T247" i="2"/>
  <c r="L8" i="4" s="1"/>
  <c r="U245" i="2"/>
  <c r="M6" i="4" s="1"/>
  <c r="R267" i="2"/>
  <c r="J28" i="4" s="1"/>
  <c r="T279" i="2"/>
  <c r="L40" i="4" s="1"/>
  <c r="T288" i="2"/>
  <c r="L46" i="4" s="1"/>
  <c r="T259" i="2"/>
  <c r="L20" i="4" s="1"/>
  <c r="T281" i="2"/>
  <c r="L42" i="4" s="1"/>
  <c r="T260" i="2"/>
  <c r="L21" i="4" s="1"/>
  <c r="Z267" i="2"/>
  <c r="R28" i="4" s="1"/>
  <c r="T287" i="2"/>
  <c r="U253" i="2"/>
  <c r="M14" i="4" s="1"/>
  <c r="R261" i="2"/>
  <c r="J22" i="4" s="1"/>
  <c r="Z281" i="2"/>
  <c r="R42" i="4" s="1"/>
  <c r="T245" i="2"/>
  <c r="L6" i="4" s="1"/>
  <c r="J280" i="2"/>
  <c r="R246" i="2"/>
  <c r="J7" i="4" s="1"/>
  <c r="Z256" i="2"/>
  <c r="R17" i="4" s="1"/>
  <c r="AA275" i="2"/>
  <c r="S36" i="4" s="1"/>
  <c r="Z283" i="2"/>
  <c r="R44" i="4" s="1"/>
  <c r="R285" i="2"/>
  <c r="Z271" i="2"/>
  <c r="R32" i="4" s="1"/>
  <c r="V261" i="2"/>
  <c r="N22" i="4" s="1"/>
  <c r="R282" i="2"/>
  <c r="J43" i="4" s="1"/>
  <c r="R248" i="2"/>
  <c r="J9" i="4" s="1"/>
  <c r="X251" i="2"/>
  <c r="P12" i="4" s="1"/>
  <c r="R273" i="2"/>
  <c r="J34" i="4" s="1"/>
  <c r="AD160" i="2"/>
  <c r="F256" i="2" s="1"/>
  <c r="M285" i="2"/>
  <c r="R257" i="2"/>
  <c r="J18" i="4" s="1"/>
  <c r="R280" i="2"/>
  <c r="J41" i="4" s="1"/>
  <c r="X288" i="2"/>
  <c r="P46" i="4" s="1"/>
  <c r="S251" i="2"/>
  <c r="K12" i="4" s="1"/>
  <c r="R244" i="2"/>
  <c r="J5" i="4" s="1"/>
  <c r="X260" i="2"/>
  <c r="P21" i="4" s="1"/>
  <c r="U268" i="2"/>
  <c r="M29" i="4" s="1"/>
  <c r="X280" i="2"/>
  <c r="P41" i="4" s="1"/>
  <c r="AA269" i="2"/>
  <c r="S30" i="4" s="1"/>
  <c r="X243" i="2"/>
  <c r="P4" i="4" s="1"/>
  <c r="X255" i="2"/>
  <c r="P16" i="4" s="1"/>
  <c r="X287" i="2"/>
  <c r="K255" i="2"/>
  <c r="U243" i="2"/>
  <c r="M4" i="4" s="1"/>
  <c r="J284" i="2"/>
  <c r="P247" i="2"/>
  <c r="H8" i="4" s="1"/>
  <c r="H70" i="4" s="1"/>
  <c r="S282" i="2"/>
  <c r="K43" i="4" s="1"/>
  <c r="F288" i="2"/>
  <c r="R286" i="2"/>
  <c r="R272" i="2"/>
  <c r="J33" i="4" s="1"/>
  <c r="S273" i="2"/>
  <c r="K34" i="4" s="1"/>
  <c r="Z265" i="2"/>
  <c r="R26" i="4" s="1"/>
  <c r="R274" i="2"/>
  <c r="J35" i="4" s="1"/>
  <c r="R265" i="2"/>
  <c r="J26" i="4" s="1"/>
  <c r="R263" i="2"/>
  <c r="J24" i="4" s="1"/>
  <c r="J271" i="2"/>
  <c r="J287" i="2"/>
  <c r="AA256" i="2"/>
  <c r="S17" i="4" s="1"/>
  <c r="K261" i="2"/>
  <c r="R252" i="2"/>
  <c r="J13" i="4" s="1"/>
  <c r="Z268" i="2"/>
  <c r="R29" i="4" s="1"/>
  <c r="U288" i="2"/>
  <c r="M46" i="4" s="1"/>
  <c r="R269" i="2"/>
  <c r="J30" i="4" s="1"/>
  <c r="U250" i="2"/>
  <c r="M11" i="4" s="1"/>
  <c r="U262" i="2"/>
  <c r="M23" i="4" s="1"/>
  <c r="U274" i="2"/>
  <c r="M35" i="4" s="1"/>
  <c r="R259" i="2"/>
  <c r="J20" i="4" s="1"/>
  <c r="X248" i="2"/>
  <c r="P9" i="4" s="1"/>
  <c r="AA263" i="2"/>
  <c r="S24" i="4" s="1"/>
  <c r="AA252" i="2"/>
  <c r="S13" i="4" s="1"/>
  <c r="S270" i="2"/>
  <c r="K31" i="4" s="1"/>
  <c r="J272" i="2"/>
  <c r="Z248" i="2"/>
  <c r="R9" i="4" s="1"/>
  <c r="Z251" i="2"/>
  <c r="R12" i="4" s="1"/>
  <c r="Z242" i="2"/>
  <c r="R3" i="4" s="1"/>
  <c r="V275" i="2"/>
  <c r="N36" i="4" s="1"/>
  <c r="V283" i="2"/>
  <c r="N44" i="4" s="1"/>
  <c r="R249" i="2"/>
  <c r="J10" i="4" s="1"/>
  <c r="R258" i="2"/>
  <c r="J19" i="4" s="1"/>
  <c r="Z252" i="2"/>
  <c r="R13" i="4" s="1"/>
  <c r="R251" i="2"/>
  <c r="J12" i="4" s="1"/>
  <c r="Z247" i="2"/>
  <c r="R8" i="4" s="1"/>
  <c r="R279" i="2"/>
  <c r="J40" i="4" s="1"/>
  <c r="Z257" i="2"/>
  <c r="R18" i="4" s="1"/>
  <c r="Z250" i="2"/>
  <c r="R11" i="4" s="1"/>
  <c r="Z275" i="2"/>
  <c r="R36" i="4" s="1"/>
  <c r="Z259" i="2"/>
  <c r="R20" i="4" s="1"/>
  <c r="R260" i="2"/>
  <c r="J21" i="4" s="1"/>
  <c r="Z287" i="2"/>
  <c r="J274" i="2"/>
  <c r="Z270" i="2"/>
  <c r="R31" i="4" s="1"/>
  <c r="Z282" i="2"/>
  <c r="R43" i="4" s="1"/>
  <c r="Z274" i="2"/>
  <c r="R35" i="4" s="1"/>
  <c r="AA280" i="2"/>
  <c r="S41" i="4" s="1"/>
  <c r="Z276" i="2"/>
  <c r="R37" i="4" s="1"/>
  <c r="V272" i="2"/>
  <c r="N33" i="4" s="1"/>
  <c r="U273" i="2"/>
  <c r="M34" i="4" s="1"/>
  <c r="N272" i="2"/>
  <c r="F33" i="4" s="1"/>
  <c r="F87" i="4" s="1"/>
  <c r="X246" i="2"/>
  <c r="P7" i="4" s="1"/>
  <c r="W250" i="2"/>
  <c r="O11" i="4" s="1"/>
  <c r="AA262" i="2"/>
  <c r="S23" i="4" s="1"/>
  <c r="AA286" i="2"/>
  <c r="AA243" i="2"/>
  <c r="S4" i="4" s="1"/>
  <c r="N255" i="2"/>
  <c r="F16" i="4" s="1"/>
  <c r="F78" i="4" s="1"/>
  <c r="S253" i="2"/>
  <c r="K14" i="4" s="1"/>
  <c r="AA285" i="2"/>
  <c r="U265" i="2"/>
  <c r="M26" i="4" s="1"/>
  <c r="U258" i="2"/>
  <c r="M19" i="4" s="1"/>
  <c r="V250" i="2"/>
  <c r="N11" i="4" s="1"/>
  <c r="Z262" i="2"/>
  <c r="R23" i="4" s="1"/>
  <c r="M280" i="2"/>
  <c r="E41" i="4" s="1"/>
  <c r="E95" i="4" s="1"/>
  <c r="AA279" i="2"/>
  <c r="S40" i="4" s="1"/>
  <c r="Z260" i="2"/>
  <c r="R21" i="4" s="1"/>
  <c r="R271" i="2"/>
  <c r="J32" i="4" s="1"/>
  <c r="M287" i="2"/>
  <c r="U263" i="2"/>
  <c r="M24" i="4" s="1"/>
  <c r="U254" i="2"/>
  <c r="M15" i="4" s="1"/>
  <c r="AA268" i="2"/>
  <c r="S29" i="4" s="1"/>
  <c r="S242" i="2"/>
  <c r="K3" i="4" s="1"/>
  <c r="U244" i="2"/>
  <c r="M5" i="4" s="1"/>
  <c r="X261" i="2"/>
  <c r="P22" i="4" s="1"/>
  <c r="AA258" i="2"/>
  <c r="S19" i="4" s="1"/>
  <c r="AA254" i="2"/>
  <c r="S15" i="4" s="1"/>
  <c r="U270" i="2"/>
  <c r="M31" i="4" s="1"/>
  <c r="M269" i="2"/>
  <c r="E30" i="4" s="1"/>
  <c r="E84" i="4" s="1"/>
  <c r="R288" i="2"/>
  <c r="J46" i="4" s="1"/>
  <c r="W273" i="2"/>
  <c r="O34" i="4" s="1"/>
  <c r="X283" i="2"/>
  <c r="P44" i="4" s="1"/>
  <c r="W288" i="2"/>
  <c r="O46" i="4" s="1"/>
  <c r="U256" i="2"/>
  <c r="M17" i="4" s="1"/>
  <c r="X244" i="2"/>
  <c r="P5" i="4" s="1"/>
  <c r="S260" i="2"/>
  <c r="K21" i="4" s="1"/>
  <c r="U267" i="2"/>
  <c r="M28" i="4" s="1"/>
  <c r="U280" i="2"/>
  <c r="M41" i="4" s="1"/>
  <c r="U279" i="2"/>
  <c r="M40" i="4" s="1"/>
  <c r="Z285" i="2"/>
  <c r="W242" i="2"/>
  <c r="O3" i="4" s="1"/>
  <c r="AA250" i="2"/>
  <c r="S11" i="4" s="1"/>
  <c r="R254" i="2"/>
  <c r="J15" i="4" s="1"/>
  <c r="Z286" i="2"/>
  <c r="R247" i="2"/>
  <c r="J8" i="4" s="1"/>
  <c r="AA273" i="2"/>
  <c r="S34" i="4" s="1"/>
  <c r="U275" i="2"/>
  <c r="M36" i="4" s="1"/>
  <c r="AA265" i="2"/>
  <c r="S26" i="4" s="1"/>
  <c r="U282" i="2"/>
  <c r="M43" i="4" s="1"/>
  <c r="U271" i="2"/>
  <c r="M32" i="4" s="1"/>
  <c r="U269" i="2"/>
  <c r="M30" i="4" s="1"/>
  <c r="V246" i="2"/>
  <c r="N7" i="4" s="1"/>
  <c r="U251" i="2"/>
  <c r="M12" i="4" s="1"/>
  <c r="U259" i="2"/>
  <c r="M20" i="4" s="1"/>
  <c r="V287" i="2"/>
  <c r="U257" i="2"/>
  <c r="M18" i="4" s="1"/>
  <c r="X271" i="2"/>
  <c r="P32" i="4" s="1"/>
  <c r="W284" i="2"/>
  <c r="O45" i="4" s="1"/>
  <c r="U252" i="2"/>
  <c r="M13" i="4" s="1"/>
  <c r="N266" i="2"/>
  <c r="F27" i="4" s="1"/>
  <c r="U247" i="2"/>
  <c r="M8" i="4" s="1"/>
  <c r="AA271" i="2"/>
  <c r="S32" i="4" s="1"/>
  <c r="M277" i="2"/>
  <c r="E38" i="4" s="1"/>
  <c r="E92" i="4" s="1"/>
  <c r="Z269" i="2"/>
  <c r="R30" i="4" s="1"/>
  <c r="J266" i="2"/>
  <c r="Z258" i="2"/>
  <c r="R19" i="4" s="1"/>
  <c r="V266" i="2"/>
  <c r="N27" i="4" s="1"/>
  <c r="R284" i="2"/>
  <c r="J45" i="4" s="1"/>
  <c r="Q256" i="2"/>
  <c r="I17" i="4" s="1"/>
  <c r="AA260" i="2"/>
  <c r="S21" i="4" s="1"/>
  <c r="S280" i="2"/>
  <c r="K41" i="4" s="1"/>
  <c r="N269" i="2"/>
  <c r="F30" i="4" s="1"/>
  <c r="F84" i="4" s="1"/>
  <c r="S264" i="2"/>
  <c r="K25" i="4" s="1"/>
  <c r="AA255" i="2"/>
  <c r="S16" i="4" s="1"/>
  <c r="T268" i="2"/>
  <c r="L29" i="4" s="1"/>
  <c r="N249" i="2"/>
  <c r="F10" i="4" s="1"/>
  <c r="F72" i="4" s="1"/>
  <c r="V270" i="2"/>
  <c r="N31" i="4" s="1"/>
  <c r="W285" i="2"/>
  <c r="U276" i="2"/>
  <c r="M37" i="4" s="1"/>
  <c r="AA267" i="2"/>
  <c r="S28" i="4" s="1"/>
  <c r="X281" i="2"/>
  <c r="P42" i="4" s="1"/>
  <c r="P243" i="2"/>
  <c r="H4" i="4" s="1"/>
  <c r="H66" i="4" s="1"/>
  <c r="I106" i="4" s="1"/>
  <c r="U242" i="2"/>
  <c r="M3" i="4" s="1"/>
  <c r="U266" i="2"/>
  <c r="M27" i="4" s="1"/>
  <c r="R278" i="2"/>
  <c r="J39" i="4" s="1"/>
  <c r="X286" i="2"/>
  <c r="X259" i="2"/>
  <c r="P20" i="4" s="1"/>
  <c r="U284" i="2"/>
  <c r="M45" i="4" s="1"/>
  <c r="R245" i="2"/>
  <c r="J6" i="4" s="1"/>
  <c r="AA276" i="2"/>
  <c r="S37" i="4" s="1"/>
  <c r="X285" i="2"/>
  <c r="G285" i="2"/>
  <c r="X269" i="2"/>
  <c r="P30" i="4" s="1"/>
  <c r="K279" i="2"/>
  <c r="X266" i="2"/>
  <c r="P27" i="4" s="1"/>
  <c r="X282" i="2"/>
  <c r="P43" i="4" s="1"/>
  <c r="X247" i="2"/>
  <c r="P8" i="4" s="1"/>
  <c r="Q279" i="2"/>
  <c r="I40" i="4" s="1"/>
  <c r="Q286" i="2"/>
  <c r="X284" i="2"/>
  <c r="P45" i="4" s="1"/>
  <c r="K267" i="2"/>
  <c r="S288" i="2"/>
  <c r="K46" i="4" s="1"/>
  <c r="Q251" i="2"/>
  <c r="I12" i="4" s="1"/>
  <c r="K282" i="2"/>
  <c r="X277" i="2"/>
  <c r="P38" i="4" s="1"/>
  <c r="S278" i="2"/>
  <c r="K39" i="4" s="1"/>
  <c r="S274" i="2"/>
  <c r="K35" i="4" s="1"/>
  <c r="X256" i="2"/>
  <c r="P17" i="4" s="1"/>
  <c r="S285" i="2"/>
  <c r="X275" i="2"/>
  <c r="P36" i="4" s="1"/>
  <c r="V247" i="2"/>
  <c r="N8" i="4" s="1"/>
  <c r="S267" i="2"/>
  <c r="K28" i="4" s="1"/>
  <c r="W268" i="2"/>
  <c r="O29" i="4" s="1"/>
  <c r="V253" i="2"/>
  <c r="N14" i="4" s="1"/>
  <c r="O245" i="2"/>
  <c r="G6" i="4" s="1"/>
  <c r="G68" i="4" s="1"/>
  <c r="H108" i="4" s="1"/>
  <c r="X252" i="2"/>
  <c r="P13" i="4" s="1"/>
  <c r="S276" i="2"/>
  <c r="K37" i="4" s="1"/>
  <c r="N285" i="2"/>
  <c r="J286" i="2"/>
  <c r="F257" i="2"/>
  <c r="J267" i="2"/>
  <c r="N260" i="2"/>
  <c r="F21" i="4" s="1"/>
  <c r="F83" i="4" s="1"/>
  <c r="V280" i="2"/>
  <c r="N41" i="4" s="1"/>
  <c r="U264" i="2"/>
  <c r="M25" i="4" s="1"/>
  <c r="Q280" i="2"/>
  <c r="I41" i="4" s="1"/>
  <c r="V279" i="2"/>
  <c r="N40" i="4" s="1"/>
  <c r="AA251" i="2"/>
  <c r="S12" i="4" s="1"/>
  <c r="X263" i="2"/>
  <c r="P24" i="4" s="1"/>
  <c r="K251" i="2"/>
  <c r="X258" i="2"/>
  <c r="P19" i="4" s="1"/>
  <c r="X278" i="2"/>
  <c r="P39" i="4" s="1"/>
  <c r="X254" i="2"/>
  <c r="P15" i="4" s="1"/>
  <c r="AA274" i="2"/>
  <c r="S35" i="4" s="1"/>
  <c r="Z255" i="2"/>
  <c r="R16" i="4" s="1"/>
  <c r="X272" i="2"/>
  <c r="P33" i="4" s="1"/>
  <c r="X276" i="2"/>
  <c r="P37" i="4" s="1"/>
  <c r="K262" i="2"/>
  <c r="X268" i="2"/>
  <c r="P29" i="4" s="1"/>
  <c r="Q253" i="2"/>
  <c r="I14" i="4" s="1"/>
  <c r="X273" i="2"/>
  <c r="P34" i="4" s="1"/>
  <c r="X249" i="2"/>
  <c r="P10" i="4" s="1"/>
  <c r="Q258" i="2"/>
  <c r="I19" i="4" s="1"/>
  <c r="X274" i="2"/>
  <c r="P35" i="4" s="1"/>
  <c r="K253" i="2"/>
  <c r="Q268" i="2"/>
  <c r="I29" i="4" s="1"/>
  <c r="X265" i="2"/>
  <c r="P26" i="4" s="1"/>
  <c r="X242" i="2"/>
  <c r="P3" i="4" s="1"/>
  <c r="Q265" i="2"/>
  <c r="I26" i="4" s="1"/>
  <c r="X264" i="2"/>
  <c r="P25" i="4" s="1"/>
  <c r="Q267" i="2"/>
  <c r="I28" i="4" s="1"/>
  <c r="X279" i="2"/>
  <c r="P40" i="4" s="1"/>
  <c r="F247" i="2"/>
  <c r="K265" i="2"/>
  <c r="X250" i="2"/>
  <c r="P11" i="4" s="1"/>
  <c r="O269" i="2"/>
  <c r="G30" i="4" s="1"/>
  <c r="G84" i="4" s="1"/>
  <c r="W247" i="2"/>
  <c r="O8" i="4" s="1"/>
  <c r="Q259" i="2"/>
  <c r="I20" i="4" s="1"/>
  <c r="W279" i="2"/>
  <c r="O40" i="4" s="1"/>
  <c r="S287" i="2"/>
  <c r="K270" i="2"/>
  <c r="S286" i="2"/>
  <c r="V264" i="2"/>
  <c r="N25" i="4" s="1"/>
  <c r="AA253" i="2"/>
  <c r="S14" i="4" s="1"/>
  <c r="K254" i="2"/>
  <c r="X245" i="2"/>
  <c r="P6" i="4" s="1"/>
  <c r="M252" i="2"/>
  <c r="E13" i="4" s="1"/>
  <c r="E75" i="4" s="1"/>
  <c r="AD147" i="2"/>
  <c r="F243" i="2" s="1"/>
  <c r="K247" i="2"/>
  <c r="U281" i="2"/>
  <c r="M42" i="4" s="1"/>
  <c r="U255" i="2"/>
  <c r="M16" i="4" s="1"/>
  <c r="X267" i="2"/>
  <c r="P28" i="4" s="1"/>
  <c r="U261" i="2"/>
  <c r="M22" i="4" s="1"/>
  <c r="U277" i="2"/>
  <c r="M38" i="4" s="1"/>
  <c r="J251" i="2"/>
  <c r="K271" i="2"/>
  <c r="K287" i="2"/>
  <c r="U278" i="2"/>
  <c r="M39" i="4" s="1"/>
  <c r="AA246" i="2"/>
  <c r="S7" i="4" s="1"/>
  <c r="X262" i="2"/>
  <c r="P23" i="4" s="1"/>
  <c r="U248" i="2"/>
  <c r="M9" i="4" s="1"/>
  <c r="R277" i="2"/>
  <c r="J38" i="4" s="1"/>
  <c r="Q249" i="2"/>
  <c r="I10" i="4" s="1"/>
  <c r="O283" i="2"/>
  <c r="G44" i="4" s="1"/>
  <c r="G98" i="4" s="1"/>
  <c r="Q285" i="2"/>
  <c r="J258" i="2"/>
  <c r="S265" i="2"/>
  <c r="K26" i="4" s="1"/>
  <c r="J256" i="2"/>
  <c r="S262" i="2"/>
  <c r="K23" i="4" s="1"/>
  <c r="S284" i="2"/>
  <c r="K45" i="4" s="1"/>
  <c r="M262" i="2"/>
  <c r="E23" i="4" s="1"/>
  <c r="N283" i="2"/>
  <c r="F44" i="4" s="1"/>
  <c r="F98" i="4" s="1"/>
  <c r="Q263" i="2"/>
  <c r="I24" i="4" s="1"/>
  <c r="Q273" i="2"/>
  <c r="I34" i="4" s="1"/>
  <c r="S250" i="2"/>
  <c r="K11" i="4" s="1"/>
  <c r="V288" i="2"/>
  <c r="N46" i="4" s="1"/>
  <c r="V252" i="2"/>
  <c r="N13" i="4" s="1"/>
  <c r="S247" i="2"/>
  <c r="K8" i="4" s="1"/>
  <c r="Q281" i="2"/>
  <c r="I42" i="4" s="1"/>
  <c r="S244" i="2"/>
  <c r="K5" i="4" s="1"/>
  <c r="Q272" i="2"/>
  <c r="I33" i="4" s="1"/>
  <c r="S243" i="2"/>
  <c r="K4" i="4" s="1"/>
  <c r="S277" i="2"/>
  <c r="K38" i="4" s="1"/>
  <c r="Q287" i="2"/>
  <c r="AA283" i="2"/>
  <c r="S44" i="4" s="1"/>
  <c r="M281" i="2"/>
  <c r="E42" i="4" s="1"/>
  <c r="E96" i="4" s="1"/>
  <c r="W261" i="2"/>
  <c r="O22" i="4" s="1"/>
  <c r="AA281" i="2"/>
  <c r="S42" i="4" s="1"/>
  <c r="AA277" i="2"/>
  <c r="S38" i="4" s="1"/>
  <c r="K286" i="2"/>
  <c r="W249" i="2"/>
  <c r="O10" i="4" s="1"/>
  <c r="AA257" i="2"/>
  <c r="S18" i="4" s="1"/>
  <c r="AA242" i="2"/>
  <c r="S3" i="4" s="1"/>
  <c r="Q278" i="2"/>
  <c r="I39" i="4" s="1"/>
  <c r="N279" i="2"/>
  <c r="F40" i="4" s="1"/>
  <c r="F94" i="4" s="1"/>
  <c r="V262" i="2"/>
  <c r="N23" i="4" s="1"/>
  <c r="Q274" i="2"/>
  <c r="I35" i="4" s="1"/>
  <c r="Q277" i="2"/>
  <c r="I38" i="4" s="1"/>
  <c r="S259" i="2"/>
  <c r="K20" i="4" s="1"/>
  <c r="R281" i="2"/>
  <c r="J42" i="4" s="1"/>
  <c r="Q283" i="2"/>
  <c r="I44" i="4" s="1"/>
  <c r="Q264" i="2"/>
  <c r="I25" i="4" s="1"/>
  <c r="Q271" i="2"/>
  <c r="I32" i="4" s="1"/>
  <c r="Q247" i="2"/>
  <c r="I8" i="4" s="1"/>
  <c r="S257" i="2"/>
  <c r="K18" i="4" s="1"/>
  <c r="S249" i="2"/>
  <c r="K10" i="4" s="1"/>
  <c r="S266" i="2"/>
  <c r="K27" i="4" s="1"/>
  <c r="Q270" i="2"/>
  <c r="I31" i="4" s="1"/>
  <c r="S271" i="2"/>
  <c r="K32" i="4" s="1"/>
  <c r="Q288" i="2"/>
  <c r="I46" i="4" s="1"/>
  <c r="S283" i="2"/>
  <c r="K44" i="4" s="1"/>
  <c r="S254" i="2"/>
  <c r="K15" i="4" s="1"/>
  <c r="Q243" i="2"/>
  <c r="I4" i="4" s="1"/>
  <c r="Q260" i="2"/>
  <c r="I21" i="4" s="1"/>
  <c r="W275" i="2"/>
  <c r="O36" i="4" s="1"/>
  <c r="S263" i="2"/>
  <c r="K24" i="4" s="1"/>
  <c r="M271" i="2"/>
  <c r="E32" i="4" s="1"/>
  <c r="E86" i="4" s="1"/>
  <c r="Q245" i="2"/>
  <c r="I6" i="4" s="1"/>
  <c r="J250" i="2"/>
  <c r="Q266" i="2"/>
  <c r="I27" i="4" s="1"/>
  <c r="Q246" i="2"/>
  <c r="I7" i="4" s="1"/>
  <c r="Q282" i="2"/>
  <c r="I43" i="4" s="1"/>
  <c r="M251" i="2"/>
  <c r="E12" i="4" s="1"/>
  <c r="E74" i="4" s="1"/>
  <c r="F109" i="4" s="1"/>
  <c r="Q275" i="2"/>
  <c r="I36" i="4" s="1"/>
  <c r="S256" i="2"/>
  <c r="K17" i="4" s="1"/>
  <c r="AA288" i="2"/>
  <c r="S46" i="4" s="1"/>
  <c r="S248" i="2"/>
  <c r="K9" i="4" s="1"/>
  <c r="AA244" i="2"/>
  <c r="S5" i="4" s="1"/>
  <c r="Q276" i="2"/>
  <c r="I37" i="4" s="1"/>
  <c r="V245" i="2"/>
  <c r="N6" i="4" s="1"/>
  <c r="M283" i="2"/>
  <c r="E44" i="4" s="1"/>
  <c r="E98" i="4" s="1"/>
  <c r="S275" i="2"/>
  <c r="K36" i="4" s="1"/>
  <c r="O288" i="2"/>
  <c r="G46" i="4" s="1"/>
  <c r="G100" i="4" s="1"/>
  <c r="P249" i="2"/>
  <c r="H10" i="4" s="1"/>
  <c r="H72" i="4" s="1"/>
  <c r="AA245" i="2"/>
  <c r="S6" i="4" s="1"/>
  <c r="AA261" i="2"/>
  <c r="S22" i="4" s="1"/>
  <c r="K244" i="2"/>
  <c r="G284" i="2"/>
  <c r="AA266" i="2"/>
  <c r="S27" i="4" s="1"/>
  <c r="AA278" i="2"/>
  <c r="S39" i="4" s="1"/>
  <c r="Q254" i="2"/>
  <c r="I15" i="4" s="1"/>
  <c r="W282" i="2"/>
  <c r="O43" i="4" s="1"/>
  <c r="V286" i="2"/>
  <c r="R243" i="2"/>
  <c r="J4" i="4" s="1"/>
  <c r="AA272" i="2"/>
  <c r="S33" i="4" s="1"/>
  <c r="AA264" i="2"/>
  <c r="S25" i="4" s="1"/>
  <c r="S279" i="2"/>
  <c r="K40" i="4" s="1"/>
  <c r="Z253" i="2"/>
  <c r="R14" i="4" s="1"/>
  <c r="N259" i="2"/>
  <c r="F20" i="4" s="1"/>
  <c r="F82" i="4" s="1"/>
  <c r="AE145" i="2"/>
  <c r="G241" i="2" s="1"/>
  <c r="N246" i="2"/>
  <c r="F7" i="4" s="1"/>
  <c r="F69" i="4" s="1"/>
  <c r="G109" i="4" s="1"/>
  <c r="N282" i="2"/>
  <c r="F43" i="4" s="1"/>
  <c r="F97" i="4" s="1"/>
  <c r="N268" i="2"/>
  <c r="F29" i="4" s="1"/>
  <c r="Q284" i="2"/>
  <c r="I45" i="4" s="1"/>
  <c r="Q248" i="2"/>
  <c r="I9" i="4" s="1"/>
  <c r="Q255" i="2"/>
  <c r="I16" i="4" s="1"/>
  <c r="Q262" i="2"/>
  <c r="I23" i="4" s="1"/>
  <c r="P283" i="2"/>
  <c r="H44" i="4" s="1"/>
  <c r="H98" i="4" s="1"/>
  <c r="S255" i="2"/>
  <c r="K16" i="4" s="1"/>
  <c r="N275" i="2"/>
  <c r="F36" i="4" s="1"/>
  <c r="F90" i="4" s="1"/>
  <c r="Q250" i="2"/>
  <c r="I11" i="4" s="1"/>
  <c r="O277" i="2"/>
  <c r="G38" i="4" s="1"/>
  <c r="G92" i="4" s="1"/>
  <c r="N262" i="2"/>
  <c r="F23" i="4" s="1"/>
  <c r="P258" i="2"/>
  <c r="H19" i="4" s="1"/>
  <c r="H81" i="4" s="1"/>
  <c r="P284" i="2"/>
  <c r="H45" i="4" s="1"/>
  <c r="H99" i="4" s="1"/>
  <c r="O253" i="2"/>
  <c r="G14" i="4" s="1"/>
  <c r="G76" i="4" s="1"/>
  <c r="G279" i="2"/>
  <c r="O287" i="2"/>
  <c r="S258" i="2"/>
  <c r="K19" i="4" s="1"/>
  <c r="S268" i="2"/>
  <c r="K29" i="4" s="1"/>
  <c r="S269" i="2"/>
  <c r="K30" i="4" s="1"/>
  <c r="S272" i="2"/>
  <c r="K33" i="4" s="1"/>
  <c r="O276" i="2"/>
  <c r="G37" i="4" s="1"/>
  <c r="G91" i="4" s="1"/>
  <c r="Q257" i="2"/>
  <c r="I18" i="4" s="1"/>
  <c r="Q242" i="2"/>
  <c r="I3" i="4" s="1"/>
  <c r="N248" i="2"/>
  <c r="F9" i="4" s="1"/>
  <c r="F71" i="4" s="1"/>
  <c r="N244" i="2"/>
  <c r="F5" i="4" s="1"/>
  <c r="F67" i="4" s="1"/>
  <c r="G107" i="4" s="1"/>
  <c r="W264" i="2"/>
  <c r="O25" i="4" s="1"/>
  <c r="V248" i="2"/>
  <c r="N9" i="4" s="1"/>
  <c r="S281" i="2"/>
  <c r="K42" i="4" s="1"/>
  <c r="AA247" i="2"/>
  <c r="S8" i="4" s="1"/>
  <c r="AA259" i="2"/>
  <c r="S20" i="4" s="1"/>
  <c r="O249" i="2"/>
  <c r="G10" i="4" s="1"/>
  <c r="G72" i="4" s="1"/>
  <c r="K274" i="2"/>
  <c r="N242" i="2"/>
  <c r="F3" i="4" s="1"/>
  <c r="F65" i="4" s="1"/>
  <c r="G105" i="4" s="1"/>
  <c r="K248" i="2"/>
  <c r="AA249" i="2"/>
  <c r="S10" i="4" s="1"/>
  <c r="Q269" i="2"/>
  <c r="I30" i="4" s="1"/>
  <c r="N258" i="2"/>
  <c r="F19" i="4" s="1"/>
  <c r="F81" i="4" s="1"/>
  <c r="N270" i="2"/>
  <c r="F31" i="4" s="1"/>
  <c r="F85" i="4" s="1"/>
  <c r="J263" i="2"/>
  <c r="J283" i="2"/>
  <c r="N281" i="2"/>
  <c r="F42" i="4" s="1"/>
  <c r="F96" i="4" s="1"/>
  <c r="S246" i="2"/>
  <c r="K7" i="4" s="1"/>
  <c r="AA270" i="2"/>
  <c r="S31" i="4" s="1"/>
  <c r="AA282" i="2"/>
  <c r="S43" i="4" s="1"/>
  <c r="P272" i="2"/>
  <c r="H33" i="4" s="1"/>
  <c r="H87" i="4" s="1"/>
  <c r="W262" i="2"/>
  <c r="O23" i="4" s="1"/>
  <c r="AA284" i="2"/>
  <c r="S45" i="4" s="1"/>
  <c r="S252" i="2"/>
  <c r="K13" i="4" s="1"/>
  <c r="Q252" i="2"/>
  <c r="I13" i="4" s="1"/>
  <c r="R253" i="2"/>
  <c r="J14" i="4" s="1"/>
  <c r="AD189" i="2"/>
  <c r="F285" i="2"/>
  <c r="G119" i="2"/>
  <c r="T119" i="2"/>
  <c r="U119" i="2"/>
  <c r="AA119" i="2"/>
  <c r="W119" i="2"/>
  <c r="X119" i="2"/>
  <c r="R119" i="2"/>
  <c r="S119" i="2"/>
  <c r="Y119" i="2"/>
  <c r="Z119" i="2"/>
  <c r="Q119" i="2"/>
  <c r="V119" i="2"/>
  <c r="X135" i="2"/>
  <c r="Y135" i="2"/>
  <c r="G135" i="2"/>
  <c r="Z135" i="2"/>
  <c r="AA135" i="2"/>
  <c r="S135" i="2"/>
  <c r="V135" i="2"/>
  <c r="T135" i="2"/>
  <c r="U135" i="2"/>
  <c r="Q135" i="2"/>
  <c r="W135" i="2"/>
  <c r="R135" i="2"/>
  <c r="AC159" i="2"/>
  <c r="H255" i="2" s="1"/>
  <c r="AE167" i="2"/>
  <c r="G263" i="2" s="1"/>
  <c r="X111" i="2"/>
  <c r="Y111" i="2"/>
  <c r="Q111" i="2"/>
  <c r="R111" i="2"/>
  <c r="S111" i="2"/>
  <c r="T111" i="2"/>
  <c r="G111" i="2"/>
  <c r="U111" i="2"/>
  <c r="AA111" i="2"/>
  <c r="V111" i="2"/>
  <c r="W111" i="2"/>
  <c r="Z111" i="2"/>
  <c r="G143" i="2"/>
  <c r="T143" i="2"/>
  <c r="U143" i="2"/>
  <c r="X143" i="2"/>
  <c r="Y143" i="2"/>
  <c r="Z143" i="2"/>
  <c r="AA143" i="2"/>
  <c r="R143" i="2"/>
  <c r="Q143" i="2"/>
  <c r="V143" i="2"/>
  <c r="S143" i="2"/>
  <c r="W143" i="2"/>
  <c r="AC164" i="2"/>
  <c r="H260" i="2" s="1"/>
  <c r="AD169" i="2"/>
  <c r="F265" i="2" s="1"/>
  <c r="AD162" i="2"/>
  <c r="F258" i="2" s="1"/>
  <c r="AE154" i="2"/>
  <c r="G250" i="2" s="1"/>
  <c r="G107" i="2"/>
  <c r="T107" i="2"/>
  <c r="U107" i="2"/>
  <c r="Q107" i="2"/>
  <c r="X107" i="2"/>
  <c r="Y107" i="2"/>
  <c r="V107" i="2"/>
  <c r="R107" i="2"/>
  <c r="S107" i="2"/>
  <c r="Z107" i="2"/>
  <c r="W107" i="2"/>
  <c r="AA107" i="2"/>
  <c r="Q115" i="2"/>
  <c r="V115" i="2"/>
  <c r="W115" i="2"/>
  <c r="R115" i="2"/>
  <c r="G115" i="2"/>
  <c r="U115" i="2"/>
  <c r="T115" i="2"/>
  <c r="X115" i="2"/>
  <c r="Z115" i="2"/>
  <c r="S115" i="2"/>
  <c r="Y115" i="2"/>
  <c r="AA115" i="2"/>
  <c r="X123" i="2"/>
  <c r="Y123" i="2"/>
  <c r="T123" i="2"/>
  <c r="U123" i="2"/>
  <c r="AA123" i="2"/>
  <c r="G123" i="2"/>
  <c r="S123" i="2"/>
  <c r="W123" i="2"/>
  <c r="Z123" i="2"/>
  <c r="V123" i="2"/>
  <c r="Q123" i="2"/>
  <c r="R123" i="2"/>
  <c r="Q127" i="2"/>
  <c r="Z127" i="2"/>
  <c r="AA127" i="2"/>
  <c r="W127" i="2"/>
  <c r="X127" i="2"/>
  <c r="Y127" i="2"/>
  <c r="G127" i="2"/>
  <c r="R127" i="2"/>
  <c r="T127" i="2"/>
  <c r="U127" i="2"/>
  <c r="S127" i="2"/>
  <c r="V127" i="2"/>
  <c r="AD190" i="2"/>
  <c r="F286" i="2" s="1"/>
  <c r="AE169" i="2"/>
  <c r="G265" i="2" s="1"/>
  <c r="H140" i="2"/>
  <c r="I140" i="2"/>
  <c r="J140" i="2"/>
  <c r="K140" i="2"/>
  <c r="Q103" i="2"/>
  <c r="R103" i="2"/>
  <c r="S103" i="2"/>
  <c r="U103" i="2"/>
  <c r="G103" i="2"/>
  <c r="X103" i="2"/>
  <c r="V103" i="2"/>
  <c r="W103" i="2"/>
  <c r="Y103" i="2"/>
  <c r="AA103" i="2"/>
  <c r="T103" i="2"/>
  <c r="Z103" i="2"/>
  <c r="G131" i="2"/>
  <c r="T131" i="2"/>
  <c r="U131" i="2"/>
  <c r="Z131" i="2"/>
  <c r="AA131" i="2"/>
  <c r="R131" i="2"/>
  <c r="S131" i="2"/>
  <c r="W131" i="2"/>
  <c r="X131" i="2"/>
  <c r="Y131" i="2"/>
  <c r="Q131" i="2"/>
  <c r="V131" i="2"/>
  <c r="H136" i="2"/>
  <c r="K136" i="2"/>
  <c r="I136" i="2"/>
  <c r="J136" i="2"/>
  <c r="AD167" i="2"/>
  <c r="F263" i="2"/>
  <c r="Q139" i="2"/>
  <c r="X139" i="2"/>
  <c r="Y139" i="2"/>
  <c r="R139" i="2"/>
  <c r="S139" i="2"/>
  <c r="V139" i="2"/>
  <c r="T139" i="2"/>
  <c r="U139" i="2"/>
  <c r="W139" i="2"/>
  <c r="Z139" i="2"/>
  <c r="G139" i="2"/>
  <c r="AA139" i="2"/>
  <c r="AC180" i="2"/>
  <c r="H276" i="2" s="1"/>
  <c r="AD150" i="2"/>
  <c r="F246" i="2" s="1"/>
  <c r="H100" i="2"/>
  <c r="I100" i="2"/>
  <c r="J100" i="2"/>
  <c r="H104" i="2"/>
  <c r="I104" i="2"/>
  <c r="J104" i="2"/>
  <c r="K104" i="2"/>
  <c r="H108" i="2"/>
  <c r="I108" i="2"/>
  <c r="J108" i="2"/>
  <c r="K108" i="2"/>
  <c r="H112" i="2"/>
  <c r="I112" i="2"/>
  <c r="J112" i="2"/>
  <c r="K112" i="2"/>
  <c r="H116" i="2"/>
  <c r="J116" i="2"/>
  <c r="K116" i="2"/>
  <c r="I116" i="2"/>
  <c r="H120" i="2"/>
  <c r="K120" i="2"/>
  <c r="J120" i="2"/>
  <c r="I120" i="2"/>
  <c r="H124" i="2"/>
  <c r="K124" i="2"/>
  <c r="I124" i="2"/>
  <c r="I220" i="2" s="1"/>
  <c r="J124" i="2"/>
  <c r="H128" i="2"/>
  <c r="I128" i="2"/>
  <c r="J128" i="2"/>
  <c r="K128" i="2"/>
  <c r="H132" i="2"/>
  <c r="J132" i="2"/>
  <c r="K132" i="2"/>
  <c r="I132" i="2"/>
  <c r="H144" i="2"/>
  <c r="J144" i="2"/>
  <c r="K144" i="2"/>
  <c r="I144" i="2"/>
  <c r="I240" i="2" s="1"/>
  <c r="AC162" i="2"/>
  <c r="H258" i="2" s="1"/>
  <c r="AC182" i="2"/>
  <c r="H278" i="2" s="1"/>
  <c r="AC163" i="2"/>
  <c r="H259" i="2" s="1"/>
  <c r="AE156" i="2"/>
  <c r="G252" i="2" s="1"/>
  <c r="AD181" i="2"/>
  <c r="F277" i="2" s="1"/>
  <c r="P262" i="2"/>
  <c r="H23" i="4" s="1"/>
  <c r="AE165" i="2"/>
  <c r="G261" i="2"/>
  <c r="N140" i="2"/>
  <c r="M140" i="2"/>
  <c r="O140" i="2"/>
  <c r="P140" i="2"/>
  <c r="L140" i="2"/>
  <c r="F140" i="2"/>
  <c r="L102" i="2"/>
  <c r="M102" i="2"/>
  <c r="N102" i="2"/>
  <c r="F102" i="2"/>
  <c r="O102" i="2"/>
  <c r="P102" i="2"/>
  <c r="O110" i="2"/>
  <c r="F110" i="2"/>
  <c r="P110" i="2"/>
  <c r="L110" i="2"/>
  <c r="M110" i="2"/>
  <c r="N110" i="2"/>
  <c r="F118" i="2"/>
  <c r="P118" i="2"/>
  <c r="L118" i="2"/>
  <c r="N118" i="2"/>
  <c r="M118" i="2"/>
  <c r="O118" i="2"/>
  <c r="M122" i="2"/>
  <c r="F122" i="2"/>
  <c r="L122" i="2"/>
  <c r="N122" i="2"/>
  <c r="P122" i="2"/>
  <c r="O122" i="2"/>
  <c r="F130" i="2"/>
  <c r="P130" i="2"/>
  <c r="L130" i="2"/>
  <c r="M130" i="2"/>
  <c r="O130" i="2"/>
  <c r="N130" i="2"/>
  <c r="L138" i="2"/>
  <c r="M138" i="2"/>
  <c r="P138" i="2"/>
  <c r="F138" i="2"/>
  <c r="N138" i="2"/>
  <c r="O138" i="2"/>
  <c r="AC154" i="2"/>
  <c r="H250" i="2" s="1"/>
  <c r="AC175" i="2"/>
  <c r="H271" i="2" s="1"/>
  <c r="AE184" i="2"/>
  <c r="G280" i="2" s="1"/>
  <c r="K252" i="2"/>
  <c r="W267" i="2"/>
  <c r="O28" i="4" s="1"/>
  <c r="P275" i="2"/>
  <c r="H36" i="4" s="1"/>
  <c r="H90" i="4" s="1"/>
  <c r="P248" i="2"/>
  <c r="H9" i="4" s="1"/>
  <c r="H71" i="4" s="1"/>
  <c r="V243" i="2"/>
  <c r="N4" i="4" s="1"/>
  <c r="N277" i="2"/>
  <c r="F38" i="4" s="1"/>
  <c r="F92" i="4" s="1"/>
  <c r="P281" i="2"/>
  <c r="H42" i="4" s="1"/>
  <c r="H96" i="4" s="1"/>
  <c r="N273" i="2"/>
  <c r="F34" i="4" s="1"/>
  <c r="F88" i="4" s="1"/>
  <c r="M254" i="2"/>
  <c r="E15" i="4" s="1"/>
  <c r="E77" i="4" s="1"/>
  <c r="O261" i="2"/>
  <c r="G22" i="4" s="1"/>
  <c r="O259" i="2"/>
  <c r="G20" i="4" s="1"/>
  <c r="G82" i="4" s="1"/>
  <c r="O271" i="2"/>
  <c r="G32" i="4" s="1"/>
  <c r="G86" i="4" s="1"/>
  <c r="P273" i="2"/>
  <c r="H34" i="4" s="1"/>
  <c r="H88" i="4" s="1"/>
  <c r="M270" i="2"/>
  <c r="E31" i="4" s="1"/>
  <c r="E85" i="4" s="1"/>
  <c r="O281" i="2"/>
  <c r="G42" i="4" s="1"/>
  <c r="G96" i="4" s="1"/>
  <c r="N250" i="2"/>
  <c r="F11" i="4" s="1"/>
  <c r="F73" i="4" s="1"/>
  <c r="O265" i="2"/>
  <c r="G26" i="4" s="1"/>
  <c r="K278" i="2"/>
  <c r="P254" i="2"/>
  <c r="H15" i="4" s="1"/>
  <c r="H77" i="4" s="1"/>
  <c r="AD186" i="2"/>
  <c r="F282" i="2" s="1"/>
  <c r="K259" i="2"/>
  <c r="P261" i="2"/>
  <c r="H22" i="4" s="1"/>
  <c r="O258" i="2"/>
  <c r="G19" i="4" s="1"/>
  <c r="G81" i="4" s="1"/>
  <c r="W255" i="2"/>
  <c r="O16" i="4" s="1"/>
  <c r="V258" i="2"/>
  <c r="N19" i="4" s="1"/>
  <c r="N276" i="2"/>
  <c r="F37" i="4" s="1"/>
  <c r="F91" i="4" s="1"/>
  <c r="W246" i="2"/>
  <c r="O7" i="4" s="1"/>
  <c r="AE174" i="2"/>
  <c r="G270" i="2" s="1"/>
  <c r="O273" i="2"/>
  <c r="G34" i="4" s="1"/>
  <c r="G88" i="4" s="1"/>
  <c r="E106" i="4"/>
  <c r="AE178" i="2"/>
  <c r="G274" i="2" s="1"/>
  <c r="AA102" i="2"/>
  <c r="Y102" i="2"/>
  <c r="Z102" i="2"/>
  <c r="G102" i="2"/>
  <c r="Q102" i="2"/>
  <c r="V102" i="2"/>
  <c r="W102" i="2"/>
  <c r="S102" i="2"/>
  <c r="X102" i="2"/>
  <c r="R102" i="2"/>
  <c r="T102" i="2"/>
  <c r="U102" i="2"/>
  <c r="S106" i="2"/>
  <c r="T106" i="2"/>
  <c r="AA106" i="2"/>
  <c r="G106" i="2"/>
  <c r="Q106" i="2"/>
  <c r="R106" i="2"/>
  <c r="Z106" i="2"/>
  <c r="V106" i="2"/>
  <c r="W106" i="2"/>
  <c r="Y106" i="2"/>
  <c r="U106" i="2"/>
  <c r="X106" i="2"/>
  <c r="W110" i="2"/>
  <c r="X110" i="2"/>
  <c r="AA110" i="2"/>
  <c r="Y110" i="2"/>
  <c r="G110" i="2"/>
  <c r="Z110" i="2"/>
  <c r="V110" i="2"/>
  <c r="T110" i="2"/>
  <c r="Q110" i="2"/>
  <c r="S110" i="2"/>
  <c r="R110" i="2"/>
  <c r="U110" i="2"/>
  <c r="AA114" i="2"/>
  <c r="Y114" i="2"/>
  <c r="Z114" i="2"/>
  <c r="Q114" i="2"/>
  <c r="R114" i="2"/>
  <c r="V114" i="2"/>
  <c r="W114" i="2"/>
  <c r="X114" i="2"/>
  <c r="U114" i="2"/>
  <c r="S114" i="2"/>
  <c r="T114" i="2"/>
  <c r="G114" i="2"/>
  <c r="S118" i="2"/>
  <c r="T118" i="2"/>
  <c r="Y118" i="2"/>
  <c r="Z118" i="2"/>
  <c r="W118" i="2"/>
  <c r="X118" i="2"/>
  <c r="G118" i="2"/>
  <c r="R118" i="2"/>
  <c r="U118" i="2"/>
  <c r="V118" i="2"/>
  <c r="AA118" i="2"/>
  <c r="Q118" i="2"/>
  <c r="W122" i="2"/>
  <c r="X122" i="2"/>
  <c r="Y122" i="2"/>
  <c r="G122" i="2"/>
  <c r="Z122" i="2"/>
  <c r="R122" i="2"/>
  <c r="S122" i="2"/>
  <c r="T122" i="2"/>
  <c r="U122" i="2"/>
  <c r="V122" i="2"/>
  <c r="AA122" i="2"/>
  <c r="Q122" i="2"/>
  <c r="AA126" i="2"/>
  <c r="W126" i="2"/>
  <c r="X126" i="2"/>
  <c r="U126" i="2"/>
  <c r="G126" i="2"/>
  <c r="V126" i="2"/>
  <c r="S126" i="2"/>
  <c r="Q126" i="2"/>
  <c r="R126" i="2"/>
  <c r="Y126" i="2"/>
  <c r="T126" i="2"/>
  <c r="Z126" i="2"/>
  <c r="S130" i="2"/>
  <c r="T130" i="2"/>
  <c r="W130" i="2"/>
  <c r="X130" i="2"/>
  <c r="Q130" i="2"/>
  <c r="Z130" i="2"/>
  <c r="R130" i="2"/>
  <c r="V130" i="2"/>
  <c r="AA130" i="2"/>
  <c r="G130" i="2"/>
  <c r="U130" i="2"/>
  <c r="Y130" i="2"/>
  <c r="W134" i="2"/>
  <c r="X134" i="2"/>
  <c r="U134" i="2"/>
  <c r="V134" i="2"/>
  <c r="S134" i="2"/>
  <c r="T134" i="2"/>
  <c r="Z134" i="2"/>
  <c r="AA134" i="2"/>
  <c r="Q134" i="2"/>
  <c r="R134" i="2"/>
  <c r="Y134" i="2"/>
  <c r="G134" i="2"/>
  <c r="AA138" i="2"/>
  <c r="U138" i="2"/>
  <c r="V138" i="2"/>
  <c r="Z138" i="2"/>
  <c r="X138" i="2"/>
  <c r="G138" i="2"/>
  <c r="Q138" i="2"/>
  <c r="S138" i="2"/>
  <c r="W138" i="2"/>
  <c r="R138" i="2"/>
  <c r="T138" i="2"/>
  <c r="Y138" i="2"/>
  <c r="S142" i="2"/>
  <c r="T142" i="2"/>
  <c r="U142" i="2"/>
  <c r="V142" i="2"/>
  <c r="Q142" i="2"/>
  <c r="G142" i="2"/>
  <c r="R142" i="2"/>
  <c r="Z142" i="2"/>
  <c r="AA142" i="2"/>
  <c r="W142" i="2"/>
  <c r="Y142" i="2"/>
  <c r="X142" i="2"/>
  <c r="AC155" i="2"/>
  <c r="H251" i="2" s="1"/>
  <c r="AC177" i="2"/>
  <c r="H273" i="2" s="1"/>
  <c r="AC173" i="2"/>
  <c r="H269" i="2" s="1"/>
  <c r="AC145" i="2"/>
  <c r="M268" i="2"/>
  <c r="E29" i="4" s="1"/>
  <c r="AE164" i="2"/>
  <c r="G260" i="2" s="1"/>
  <c r="P251" i="2"/>
  <c r="H12" i="4" s="1"/>
  <c r="H74" i="4" s="1"/>
  <c r="AD159" i="2"/>
  <c r="F255" i="2" s="1"/>
  <c r="O275" i="2"/>
  <c r="G36" i="4" s="1"/>
  <c r="G90" i="4" s="1"/>
  <c r="O252" i="2"/>
  <c r="G13" i="4" s="1"/>
  <c r="G75" i="4" s="1"/>
  <c r="O284" i="2"/>
  <c r="G45" i="4" s="1"/>
  <c r="G99" i="4" s="1"/>
  <c r="E108" i="4"/>
  <c r="J288" i="2"/>
  <c r="N288" i="2"/>
  <c r="F46" i="4" s="1"/>
  <c r="F100" i="4" s="1"/>
  <c r="M273" i="2"/>
  <c r="E34" i="4" s="1"/>
  <c r="E88" i="4" s="1"/>
  <c r="N261" i="2"/>
  <c r="F22" i="4" s="1"/>
  <c r="P268" i="2"/>
  <c r="H29" i="4" s="1"/>
  <c r="M286" i="2"/>
  <c r="AD170" i="2"/>
  <c r="F266" i="2" s="1"/>
  <c r="J242" i="2"/>
  <c r="M282" i="2"/>
  <c r="E43" i="4" s="1"/>
  <c r="E97" i="4" s="1"/>
  <c r="P285" i="2"/>
  <c r="O280" i="2"/>
  <c r="G41" i="4" s="1"/>
  <c r="G95" i="4" s="1"/>
  <c r="N253" i="2"/>
  <c r="F14" i="4" s="1"/>
  <c r="F76" i="4" s="1"/>
  <c r="K246" i="2"/>
  <c r="N265" i="2"/>
  <c r="F26" i="4" s="1"/>
  <c r="P278" i="2"/>
  <c r="H39" i="4" s="1"/>
  <c r="H93" i="4" s="1"/>
  <c r="V277" i="2"/>
  <c r="N38" i="4" s="1"/>
  <c r="O254" i="2"/>
  <c r="G15" i="4" s="1"/>
  <c r="G77" i="4" s="1"/>
  <c r="J243" i="2"/>
  <c r="J259" i="2"/>
  <c r="J279" i="2"/>
  <c r="O272" i="2"/>
  <c r="G33" i="4" s="1"/>
  <c r="G87" i="4" s="1"/>
  <c r="M249" i="2"/>
  <c r="E10" i="4" s="1"/>
  <c r="E72" i="4" s="1"/>
  <c r="M246" i="2"/>
  <c r="E7" i="4" s="1"/>
  <c r="E69" i="4" s="1"/>
  <c r="AE158" i="2"/>
  <c r="G254" i="2"/>
  <c r="V267" i="2"/>
  <c r="N28" i="4" s="1"/>
  <c r="O286" i="2"/>
  <c r="P287" i="2"/>
  <c r="N104" i="2"/>
  <c r="O104" i="2"/>
  <c r="P104" i="2"/>
  <c r="L104" i="2"/>
  <c r="M104" i="2"/>
  <c r="F104" i="2"/>
  <c r="F112" i="2"/>
  <c r="L112" i="2"/>
  <c r="N112" i="2"/>
  <c r="O112" i="2"/>
  <c r="P112" i="2"/>
  <c r="M112" i="2"/>
  <c r="N120" i="2"/>
  <c r="O120" i="2"/>
  <c r="P120" i="2"/>
  <c r="M120" i="2"/>
  <c r="L120" i="2"/>
  <c r="F120" i="2"/>
  <c r="N128" i="2"/>
  <c r="F128" i="2"/>
  <c r="O128" i="2"/>
  <c r="M128" i="2"/>
  <c r="L128" i="2"/>
  <c r="P128" i="2"/>
  <c r="F136" i="2"/>
  <c r="M136" i="2"/>
  <c r="N136" i="2"/>
  <c r="L136" i="2"/>
  <c r="O136" i="2"/>
  <c r="P136" i="2"/>
  <c r="AC165" i="2"/>
  <c r="H261" i="2" s="1"/>
  <c r="AC188" i="2"/>
  <c r="H284" i="2" s="1"/>
  <c r="P267" i="2"/>
  <c r="H28" i="4" s="1"/>
  <c r="P276" i="2"/>
  <c r="H37" i="4" s="1"/>
  <c r="H91" i="4" s="1"/>
  <c r="AE155" i="2"/>
  <c r="G251" i="2" s="1"/>
  <c r="P260" i="2"/>
  <c r="H21" i="4" s="1"/>
  <c r="H83" i="4" s="1"/>
  <c r="AD185" i="2"/>
  <c r="F281" i="2" s="1"/>
  <c r="P250" i="2"/>
  <c r="H11" i="4" s="1"/>
  <c r="H73" i="4" s="1"/>
  <c r="P264" i="2"/>
  <c r="H25" i="4" s="1"/>
  <c r="AD166" i="2"/>
  <c r="F262" i="2" s="1"/>
  <c r="O263" i="2"/>
  <c r="G24" i="4" s="1"/>
  <c r="AE186" i="2"/>
  <c r="G282" i="2" s="1"/>
  <c r="G100" i="2"/>
  <c r="W100" i="2"/>
  <c r="V100" i="2"/>
  <c r="Z100" i="2"/>
  <c r="AA100" i="2"/>
  <c r="Y100" i="2"/>
  <c r="U100" i="2"/>
  <c r="S100" i="2"/>
  <c r="R100" i="2"/>
  <c r="Q100" i="2"/>
  <c r="X100" i="2"/>
  <c r="T100" i="2"/>
  <c r="U108" i="2"/>
  <c r="G108" i="2"/>
  <c r="V108" i="2"/>
  <c r="S108" i="2"/>
  <c r="T108" i="2"/>
  <c r="Z108" i="2"/>
  <c r="AA108" i="2"/>
  <c r="R108" i="2"/>
  <c r="W108" i="2"/>
  <c r="X108" i="2"/>
  <c r="Y108" i="2"/>
  <c r="Q108" i="2"/>
  <c r="Q116" i="2"/>
  <c r="R116" i="2"/>
  <c r="S116" i="2"/>
  <c r="T116" i="2"/>
  <c r="AA116" i="2"/>
  <c r="AA212" i="2" s="1"/>
  <c r="S18" i="3" s="1"/>
  <c r="V116" i="2"/>
  <c r="W116" i="2"/>
  <c r="X116" i="2"/>
  <c r="Y116" i="2"/>
  <c r="Z116" i="2"/>
  <c r="G116" i="2"/>
  <c r="U116" i="2"/>
  <c r="Y124" i="2"/>
  <c r="Z124" i="2"/>
  <c r="Q124" i="2"/>
  <c r="R124" i="2"/>
  <c r="AA124" i="2"/>
  <c r="AA220" i="2" s="1"/>
  <c r="S26" i="3" s="1"/>
  <c r="S124" i="2"/>
  <c r="G124" i="2"/>
  <c r="T124" i="2"/>
  <c r="U124" i="2"/>
  <c r="W124" i="2"/>
  <c r="V124" i="2"/>
  <c r="X124" i="2"/>
  <c r="U132" i="2"/>
  <c r="G132" i="2"/>
  <c r="V132" i="2"/>
  <c r="V228" i="2" s="1"/>
  <c r="N34" i="3" s="1"/>
  <c r="Y132" i="2"/>
  <c r="Z132" i="2"/>
  <c r="Z228" i="2" s="1"/>
  <c r="R34" i="3" s="1"/>
  <c r="Q132" i="2"/>
  <c r="W132" i="2"/>
  <c r="R132" i="2"/>
  <c r="S132" i="2"/>
  <c r="T132" i="2"/>
  <c r="X132" i="2"/>
  <c r="AA132" i="2"/>
  <c r="Q140" i="2"/>
  <c r="R140" i="2"/>
  <c r="AA140" i="2"/>
  <c r="W140" i="2"/>
  <c r="X140" i="2"/>
  <c r="G140" i="2"/>
  <c r="Z140" i="2"/>
  <c r="T140" i="2"/>
  <c r="V140" i="2"/>
  <c r="U140" i="2"/>
  <c r="Y140" i="2"/>
  <c r="S140" i="2"/>
  <c r="AC166" i="2"/>
  <c r="H262" i="2" s="1"/>
  <c r="AC160" i="2"/>
  <c r="H256" i="2" s="1"/>
  <c r="AE160" i="2"/>
  <c r="G256" i="2" s="1"/>
  <c r="O246" i="2"/>
  <c r="G7" i="4" s="1"/>
  <c r="G69" i="4" s="1"/>
  <c r="AD153" i="2"/>
  <c r="F249" i="2" s="1"/>
  <c r="AE149" i="2"/>
  <c r="G245" i="2" s="1"/>
  <c r="AE153" i="2"/>
  <c r="G249" i="2"/>
  <c r="P252" i="2"/>
  <c r="H13" i="4" s="1"/>
  <c r="H75" i="4" s="1"/>
  <c r="M243" i="2"/>
  <c r="E4" i="4" s="1"/>
  <c r="E66" i="4" s="1"/>
  <c r="M288" i="2"/>
  <c r="E46" i="4" s="1"/>
  <c r="E100" i="4" s="1"/>
  <c r="P270" i="2"/>
  <c r="H31" i="4" s="1"/>
  <c r="H85" i="4" s="1"/>
  <c r="AE146" i="2"/>
  <c r="G242" i="2" s="1"/>
  <c r="M263" i="2"/>
  <c r="E24" i="4" s="1"/>
  <c r="H105" i="2"/>
  <c r="K105" i="2"/>
  <c r="J105" i="2"/>
  <c r="I105" i="2"/>
  <c r="I201" i="2" s="1"/>
  <c r="H113" i="2"/>
  <c r="K113" i="2"/>
  <c r="I113" i="2"/>
  <c r="J113" i="2"/>
  <c r="H121" i="2"/>
  <c r="I121" i="2"/>
  <c r="J121" i="2"/>
  <c r="K121" i="2"/>
  <c r="H129" i="2"/>
  <c r="J129" i="2"/>
  <c r="K129" i="2"/>
  <c r="I129" i="2"/>
  <c r="I225" i="2" s="1"/>
  <c r="H137" i="2"/>
  <c r="I137" i="2"/>
  <c r="I233" i="2" s="1"/>
  <c r="J137" i="2"/>
  <c r="K137" i="2"/>
  <c r="AC146" i="2"/>
  <c r="H242" i="2" s="1"/>
  <c r="AC189" i="2"/>
  <c r="H285" i="2" s="1"/>
  <c r="P280" i="2"/>
  <c r="H41" i="4" s="1"/>
  <c r="H95" i="4" s="1"/>
  <c r="W245" i="2"/>
  <c r="O6" i="4" s="1"/>
  <c r="AE191" i="2"/>
  <c r="G287" i="2" s="1"/>
  <c r="P277" i="2"/>
  <c r="H38" i="4" s="1"/>
  <c r="H92" i="4" s="1"/>
  <c r="W263" i="2"/>
  <c r="O24" i="4" s="1"/>
  <c r="W252" i="2"/>
  <c r="O13" i="4" s="1"/>
  <c r="O270" i="2"/>
  <c r="G31" i="4" s="1"/>
  <c r="G85" i="4" s="1"/>
  <c r="M248" i="2"/>
  <c r="E9" i="4" s="1"/>
  <c r="E71" i="4" s="1"/>
  <c r="F105" i="2"/>
  <c r="L105" i="2"/>
  <c r="M105" i="2"/>
  <c r="N105" i="2"/>
  <c r="O105" i="2"/>
  <c r="P105" i="2"/>
  <c r="F113" i="2"/>
  <c r="N113" i="2"/>
  <c r="O113" i="2"/>
  <c r="P113" i="2"/>
  <c r="L113" i="2"/>
  <c r="M113" i="2"/>
  <c r="M121" i="2"/>
  <c r="N121" i="2"/>
  <c r="F121" i="2"/>
  <c r="L121" i="2"/>
  <c r="O121" i="2"/>
  <c r="P121" i="2"/>
  <c r="F129" i="2"/>
  <c r="M129" i="2"/>
  <c r="N129" i="2"/>
  <c r="O129" i="2"/>
  <c r="L129" i="2"/>
  <c r="P129" i="2"/>
  <c r="O137" i="2"/>
  <c r="P137" i="2"/>
  <c r="F137" i="2"/>
  <c r="M137" i="2"/>
  <c r="L137" i="2"/>
  <c r="N137" i="2"/>
  <c r="AC147" i="2"/>
  <c r="H243" i="2"/>
  <c r="AC190" i="2"/>
  <c r="H286" i="2" s="1"/>
  <c r="AC184" i="2"/>
  <c r="H280" i="2" s="1"/>
  <c r="P245" i="2"/>
  <c r="H6" i="4" s="1"/>
  <c r="H68" i="4" s="1"/>
  <c r="AD157" i="2"/>
  <c r="F253" i="2" s="1"/>
  <c r="O278" i="2"/>
  <c r="G39" i="4" s="1"/>
  <c r="G93" i="4" s="1"/>
  <c r="J269" i="2"/>
  <c r="J257" i="2"/>
  <c r="J248" i="2"/>
  <c r="J264" i="2"/>
  <c r="J245" i="2"/>
  <c r="J268" i="2"/>
  <c r="J281" i="2"/>
  <c r="M250" i="2"/>
  <c r="E11" i="4" s="1"/>
  <c r="E73" i="4" s="1"/>
  <c r="O257" i="2"/>
  <c r="G18" i="4" s="1"/>
  <c r="G80" i="4" s="1"/>
  <c r="V257" i="2"/>
  <c r="N18" i="4" s="1"/>
  <c r="J262" i="2"/>
  <c r="M272" i="2"/>
  <c r="E33" i="4" s="1"/>
  <c r="E87" i="4" s="1"/>
  <c r="V281" i="2"/>
  <c r="N42" i="4" s="1"/>
  <c r="W258" i="2"/>
  <c r="O19" i="4" s="1"/>
  <c r="Z101" i="2"/>
  <c r="AA101" i="2"/>
  <c r="X101" i="2"/>
  <c r="Y101" i="2"/>
  <c r="T101" i="2"/>
  <c r="U101" i="2"/>
  <c r="S101" i="2"/>
  <c r="G101" i="2"/>
  <c r="V101" i="2"/>
  <c r="W101" i="2"/>
  <c r="R101" i="2"/>
  <c r="Q101" i="2"/>
  <c r="V109" i="2"/>
  <c r="W109" i="2"/>
  <c r="X109" i="2"/>
  <c r="Y109" i="2"/>
  <c r="G109" i="2"/>
  <c r="R109" i="2"/>
  <c r="S109" i="2"/>
  <c r="Q109" i="2"/>
  <c r="T109" i="2"/>
  <c r="AA109" i="2"/>
  <c r="Z109" i="2"/>
  <c r="U109" i="2"/>
  <c r="R117" i="2"/>
  <c r="S117" i="2"/>
  <c r="V117" i="2"/>
  <c r="W117" i="2"/>
  <c r="Q117" i="2"/>
  <c r="T117" i="2"/>
  <c r="Y117" i="2"/>
  <c r="Y213" i="2" s="1"/>
  <c r="Q19" i="3" s="1"/>
  <c r="G117" i="2"/>
  <c r="Z117" i="2"/>
  <c r="U117" i="2"/>
  <c r="X117" i="2"/>
  <c r="AA117" i="2"/>
  <c r="Z125" i="2"/>
  <c r="AA125" i="2"/>
  <c r="T125" i="2"/>
  <c r="U125" i="2"/>
  <c r="G125" i="2"/>
  <c r="Q125" i="2"/>
  <c r="Y125" i="2"/>
  <c r="Y221" i="2" s="1"/>
  <c r="Q27" i="3" s="1"/>
  <c r="S125" i="2"/>
  <c r="V125" i="2"/>
  <c r="W125" i="2"/>
  <c r="X125" i="2"/>
  <c r="R125" i="2"/>
  <c r="V133" i="2"/>
  <c r="W133" i="2"/>
  <c r="R133" i="2"/>
  <c r="S133" i="2"/>
  <c r="U133" i="2"/>
  <c r="X133" i="2"/>
  <c r="Y133" i="2"/>
  <c r="Y229" i="2" s="1"/>
  <c r="Q35" i="3" s="1"/>
  <c r="Z133" i="2"/>
  <c r="AA133" i="2"/>
  <c r="G133" i="2"/>
  <c r="Q133" i="2"/>
  <c r="T133" i="2"/>
  <c r="R141" i="2"/>
  <c r="S141" i="2"/>
  <c r="Q141" i="2"/>
  <c r="G141" i="2"/>
  <c r="T141" i="2"/>
  <c r="U141" i="2"/>
  <c r="V141" i="2"/>
  <c r="AA141" i="2"/>
  <c r="W141" i="2"/>
  <c r="X141" i="2"/>
  <c r="Y141" i="2"/>
  <c r="Z141" i="2"/>
  <c r="AC170" i="2"/>
  <c r="H266" i="2" s="1"/>
  <c r="AC181" i="2"/>
  <c r="H277" i="2" s="1"/>
  <c r="M247" i="2"/>
  <c r="E8" i="4" s="1"/>
  <c r="E70" i="4" s="1"/>
  <c r="AE187" i="2"/>
  <c r="G283" i="2" s="1"/>
  <c r="K260" i="2"/>
  <c r="K269" i="2"/>
  <c r="K264" i="2"/>
  <c r="K284" i="2"/>
  <c r="K249" i="2"/>
  <c r="K288" i="2"/>
  <c r="K276" i="2"/>
  <c r="K256" i="2"/>
  <c r="K257" i="2"/>
  <c r="K268" i="2"/>
  <c r="K245" i="2"/>
  <c r="V284" i="2"/>
  <c r="N45" i="4" s="1"/>
  <c r="N278" i="2"/>
  <c r="F39" i="4" s="1"/>
  <c r="F93" i="4" s="1"/>
  <c r="W265" i="2"/>
  <c r="O26" i="4" s="1"/>
  <c r="AD145" i="2"/>
  <c r="F241" i="2" s="1"/>
  <c r="O266" i="2"/>
  <c r="G27" i="4" s="1"/>
  <c r="P256" i="2"/>
  <c r="H17" i="4" s="1"/>
  <c r="H79" i="4" s="1"/>
  <c r="J270" i="2"/>
  <c r="J278" i="2"/>
  <c r="AD174" i="2"/>
  <c r="F270" i="2" s="1"/>
  <c r="J249" i="2"/>
  <c r="K275" i="2"/>
  <c r="W272" i="2"/>
  <c r="O33" i="4" s="1"/>
  <c r="J276" i="2"/>
  <c r="K285" i="2"/>
  <c r="AE182" i="2"/>
  <c r="G278" i="2" s="1"/>
  <c r="P244" i="2"/>
  <c r="H5" i="4" s="1"/>
  <c r="H67" i="4" s="1"/>
  <c r="K258" i="2"/>
  <c r="V282" i="2"/>
  <c r="N43" i="4" s="1"/>
  <c r="V263" i="2"/>
  <c r="N24" i="4" s="1"/>
  <c r="J254" i="2"/>
  <c r="AE166" i="2"/>
  <c r="G262" i="2" s="1"/>
  <c r="W286" i="2"/>
  <c r="H102" i="2"/>
  <c r="I102" i="2"/>
  <c r="K102" i="2"/>
  <c r="J102" i="2"/>
  <c r="J198" i="2" s="1"/>
  <c r="H106" i="2"/>
  <c r="I106" i="2"/>
  <c r="J106" i="2"/>
  <c r="K106" i="2"/>
  <c r="H110" i="2"/>
  <c r="K110" i="2"/>
  <c r="I110" i="2"/>
  <c r="J110" i="2"/>
  <c r="H114" i="2"/>
  <c r="I114" i="2"/>
  <c r="J114" i="2"/>
  <c r="K114" i="2"/>
  <c r="H118" i="2"/>
  <c r="I118" i="2"/>
  <c r="J118" i="2"/>
  <c r="K118" i="2"/>
  <c r="H122" i="2"/>
  <c r="K122" i="2"/>
  <c r="I122" i="2"/>
  <c r="J122" i="2"/>
  <c r="H126" i="2"/>
  <c r="I126" i="2"/>
  <c r="J126" i="2"/>
  <c r="K126" i="2"/>
  <c r="H130" i="2"/>
  <c r="I130" i="2"/>
  <c r="K130" i="2"/>
  <c r="J130" i="2"/>
  <c r="H134" i="2"/>
  <c r="I134" i="2"/>
  <c r="J134" i="2"/>
  <c r="K134" i="2"/>
  <c r="H138" i="2"/>
  <c r="I138" i="2"/>
  <c r="J138" i="2"/>
  <c r="K138" i="2"/>
  <c r="H142" i="2"/>
  <c r="J142" i="2"/>
  <c r="K142" i="2"/>
  <c r="I142" i="2"/>
  <c r="AC153" i="2"/>
  <c r="H249" i="2" s="1"/>
  <c r="AC171" i="2"/>
  <c r="H267" i="2" s="1"/>
  <c r="AC192" i="2"/>
  <c r="H288" i="2" s="1"/>
  <c r="AC176" i="2"/>
  <c r="H272" i="2" s="1"/>
  <c r="AC149" i="2"/>
  <c r="H245" i="2" s="1"/>
  <c r="AD152" i="2"/>
  <c r="F248" i="2" s="1"/>
  <c r="J261" i="2"/>
  <c r="N252" i="2"/>
  <c r="F13" i="4" s="1"/>
  <c r="F75" i="4" s="1"/>
  <c r="V268" i="2"/>
  <c r="N29" i="4" s="1"/>
  <c r="M245" i="2"/>
  <c r="E6" i="4" s="1"/>
  <c r="E68" i="4" s="1"/>
  <c r="E105" i="4"/>
  <c r="AD179" i="2"/>
  <c r="F275" i="2" s="1"/>
  <c r="N245" i="2"/>
  <c r="F6" i="4" s="1"/>
  <c r="F68" i="4" s="1"/>
  <c r="W243" i="2"/>
  <c r="O4" i="4" s="1"/>
  <c r="P266" i="2"/>
  <c r="H27" i="4" s="1"/>
  <c r="J260" i="2"/>
  <c r="O274" i="2"/>
  <c r="G35" i="4" s="1"/>
  <c r="G89" i="4" s="1"/>
  <c r="P257" i="2"/>
  <c r="H18" i="4" s="1"/>
  <c r="H80" i="4" s="1"/>
  <c r="O247" i="2"/>
  <c r="G8" i="4" s="1"/>
  <c r="G70" i="4" s="1"/>
  <c r="M278" i="2"/>
  <c r="E39" i="4" s="1"/>
  <c r="E93" i="4" s="1"/>
  <c r="V259" i="2"/>
  <c r="N20" i="4" s="1"/>
  <c r="M261" i="2"/>
  <c r="E22" i="4" s="1"/>
  <c r="I55" i="4" s="1"/>
  <c r="I59" i="4" s="1"/>
  <c r="I60" i="4" s="1"/>
  <c r="V265" i="2"/>
  <c r="N26" i="4" s="1"/>
  <c r="AD173" i="2"/>
  <c r="F269" i="2" s="1"/>
  <c r="P269" i="2"/>
  <c r="H30" i="4" s="1"/>
  <c r="H84" i="4" s="1"/>
  <c r="AD146" i="2"/>
  <c r="F242" i="2" s="1"/>
  <c r="O242" i="2"/>
  <c r="G3" i="4" s="1"/>
  <c r="G65" i="4" s="1"/>
  <c r="M267" i="2"/>
  <c r="E28" i="4" s="1"/>
  <c r="M257" i="2"/>
  <c r="E18" i="4" s="1"/>
  <c r="E80" i="4" s="1"/>
  <c r="W277" i="2"/>
  <c r="O38" i="4" s="1"/>
  <c r="J273" i="2"/>
  <c r="J255" i="2"/>
  <c r="J275" i="2"/>
  <c r="P282" i="2"/>
  <c r="H43" i="4" s="1"/>
  <c r="H97" i="4" s="1"/>
  <c r="AE162" i="2"/>
  <c r="G258" i="2" s="1"/>
  <c r="AE170" i="2"/>
  <c r="G266" i="2" s="1"/>
  <c r="O251" i="2"/>
  <c r="G12" i="4" s="1"/>
  <c r="G74" i="4" s="1"/>
  <c r="N251" i="2"/>
  <c r="F12" i="4" s="1"/>
  <c r="F74" i="4" s="1"/>
  <c r="F106" i="2"/>
  <c r="P106" i="2"/>
  <c r="O106" i="2"/>
  <c r="L106" i="2"/>
  <c r="M106" i="2"/>
  <c r="N106" i="2"/>
  <c r="L114" i="2"/>
  <c r="F114" i="2"/>
  <c r="M114" i="2"/>
  <c r="N114" i="2"/>
  <c r="O114" i="2"/>
  <c r="P114" i="2"/>
  <c r="L126" i="2"/>
  <c r="M126" i="2"/>
  <c r="N126" i="2"/>
  <c r="O126" i="2"/>
  <c r="P126" i="2"/>
  <c r="F126" i="2"/>
  <c r="F134" i="2"/>
  <c r="P134" i="2"/>
  <c r="O134" i="2"/>
  <c r="L134" i="2"/>
  <c r="M134" i="2"/>
  <c r="N134" i="2"/>
  <c r="F142" i="2"/>
  <c r="P142" i="2"/>
  <c r="L142" i="2"/>
  <c r="M142" i="2"/>
  <c r="O142" i="2"/>
  <c r="N142" i="2"/>
  <c r="AC174" i="2"/>
  <c r="H270" i="2" s="1"/>
  <c r="AC148" i="2"/>
  <c r="H244" i="2" s="1"/>
  <c r="M260" i="2"/>
  <c r="E21" i="4" s="1"/>
  <c r="E83" i="4" s="1"/>
  <c r="O248" i="2"/>
  <c r="G9" i="4" s="1"/>
  <c r="G71" i="4" s="1"/>
  <c r="P242" i="2"/>
  <c r="H3" i="4" s="1"/>
  <c r="H65" i="4" s="1"/>
  <c r="N286" i="2"/>
  <c r="N254" i="2"/>
  <c r="F15" i="4" s="1"/>
  <c r="F77" i="4" s="1"/>
  <c r="H143" i="2"/>
  <c r="K143" i="2"/>
  <c r="I143" i="2"/>
  <c r="J143" i="2"/>
  <c r="W260" i="2"/>
  <c r="O21" i="4" s="1"/>
  <c r="W271" i="2"/>
  <c r="O32" i="4" s="1"/>
  <c r="K250" i="2"/>
  <c r="O256" i="2"/>
  <c r="G17" i="4" s="1"/>
  <c r="G79" i="4" s="1"/>
  <c r="K266" i="2"/>
  <c r="O268" i="2"/>
  <c r="G29" i="4" s="1"/>
  <c r="O282" i="2"/>
  <c r="G43" i="4" s="1"/>
  <c r="G97" i="4" s="1"/>
  <c r="K242" i="2"/>
  <c r="P274" i="2"/>
  <c r="H35" i="4" s="1"/>
  <c r="H89" i="4" s="1"/>
  <c r="N280" i="2"/>
  <c r="F41" i="4" s="1"/>
  <c r="F95" i="4" s="1"/>
  <c r="K281" i="2"/>
  <c r="J265" i="2"/>
  <c r="M264" i="2"/>
  <c r="E25" i="4" s="1"/>
  <c r="E109" i="4"/>
  <c r="AD158" i="2"/>
  <c r="F254" i="2" s="1"/>
  <c r="K243" i="2"/>
  <c r="K273" i="2"/>
  <c r="W278" i="2"/>
  <c r="O39" i="4" s="1"/>
  <c r="V254" i="2"/>
  <c r="N15" i="4" s="1"/>
  <c r="W270" i="2"/>
  <c r="O31" i="4" s="1"/>
  <c r="O100" i="2"/>
  <c r="P100" i="2"/>
  <c r="N100" i="2"/>
  <c r="L100" i="2"/>
  <c r="M100" i="2"/>
  <c r="F100" i="2"/>
  <c r="L108" i="2"/>
  <c r="M108" i="2"/>
  <c r="N108" i="2"/>
  <c r="F108" i="2"/>
  <c r="O108" i="2"/>
  <c r="P108" i="2"/>
  <c r="N116" i="2"/>
  <c r="O116" i="2"/>
  <c r="M116" i="2"/>
  <c r="F116" i="2"/>
  <c r="L116" i="2"/>
  <c r="P116" i="2"/>
  <c r="L124" i="2"/>
  <c r="M124" i="2"/>
  <c r="O124" i="2"/>
  <c r="N124" i="2"/>
  <c r="P124" i="2"/>
  <c r="F124" i="2"/>
  <c r="F132" i="2"/>
  <c r="L132" i="2"/>
  <c r="M132" i="2"/>
  <c r="N132" i="2"/>
  <c r="P132" i="2"/>
  <c r="O132" i="2"/>
  <c r="F144" i="2"/>
  <c r="L144" i="2"/>
  <c r="N144" i="2"/>
  <c r="M144" i="2"/>
  <c r="O144" i="2"/>
  <c r="P144" i="2"/>
  <c r="AC183" i="2"/>
  <c r="H279" i="2" s="1"/>
  <c r="AC161" i="2"/>
  <c r="H257" i="2" s="1"/>
  <c r="AE163" i="2"/>
  <c r="G259" i="2" s="1"/>
  <c r="AE177" i="2"/>
  <c r="G273" i="2"/>
  <c r="E107" i="4"/>
  <c r="O260" i="2"/>
  <c r="G21" i="4" s="1"/>
  <c r="G83" i="4" s="1"/>
  <c r="O264" i="2"/>
  <c r="G25" i="4" s="1"/>
  <c r="O243" i="2"/>
  <c r="G4" i="4" s="1"/>
  <c r="G66" i="4" s="1"/>
  <c r="Q104" i="2"/>
  <c r="R104" i="2"/>
  <c r="U104" i="2"/>
  <c r="V104" i="2"/>
  <c r="W104" i="2"/>
  <c r="X104" i="2"/>
  <c r="S104" i="2"/>
  <c r="Y104" i="2"/>
  <c r="Z104" i="2"/>
  <c r="T104" i="2"/>
  <c r="G104" i="2"/>
  <c r="AA104" i="2"/>
  <c r="Y112" i="2"/>
  <c r="Z112" i="2"/>
  <c r="S112" i="2"/>
  <c r="T112" i="2"/>
  <c r="U112" i="2"/>
  <c r="V112" i="2"/>
  <c r="X112" i="2"/>
  <c r="AA112" i="2"/>
  <c r="G112" i="2"/>
  <c r="Q112" i="2"/>
  <c r="W112" i="2"/>
  <c r="R112" i="2"/>
  <c r="U120" i="2"/>
  <c r="G120" i="2"/>
  <c r="V120" i="2"/>
  <c r="Q120" i="2"/>
  <c r="R120" i="2"/>
  <c r="S120" i="2"/>
  <c r="T120" i="2"/>
  <c r="W120" i="2"/>
  <c r="X120" i="2"/>
  <c r="Y120" i="2"/>
  <c r="AA120" i="2"/>
  <c r="Z120" i="2"/>
  <c r="Q128" i="2"/>
  <c r="R128" i="2"/>
  <c r="S128" i="2"/>
  <c r="T128" i="2"/>
  <c r="U128" i="2"/>
  <c r="V128" i="2"/>
  <c r="Z128" i="2"/>
  <c r="W128" i="2"/>
  <c r="AA128" i="2"/>
  <c r="G128" i="2"/>
  <c r="X128" i="2"/>
  <c r="Y128" i="2"/>
  <c r="Y136" i="2"/>
  <c r="Z136" i="2"/>
  <c r="G136" i="2"/>
  <c r="Q136" i="2"/>
  <c r="R136" i="2"/>
  <c r="V136" i="2"/>
  <c r="W136" i="2"/>
  <c r="S136" i="2"/>
  <c r="T136" i="2"/>
  <c r="X136" i="2"/>
  <c r="AA136" i="2"/>
  <c r="U136" i="2"/>
  <c r="U144" i="2"/>
  <c r="G144" i="2"/>
  <c r="V144" i="2"/>
  <c r="AA144" i="2"/>
  <c r="X144" i="2"/>
  <c r="Y144" i="2"/>
  <c r="Z144" i="2"/>
  <c r="Q144" i="2"/>
  <c r="S144" i="2"/>
  <c r="T144" i="2"/>
  <c r="R144" i="2"/>
  <c r="W144" i="2"/>
  <c r="AC186" i="2"/>
  <c r="H282" i="2" s="1"/>
  <c r="AC187" i="2"/>
  <c r="H283" i="2"/>
  <c r="O267" i="2"/>
  <c r="G28" i="4" s="1"/>
  <c r="AD154" i="2"/>
  <c r="F250" i="2"/>
  <c r="AE175" i="2"/>
  <c r="G271" i="2"/>
  <c r="AE150" i="2"/>
  <c r="G246" i="2" s="1"/>
  <c r="K101" i="2"/>
  <c r="I101" i="2"/>
  <c r="J101" i="2"/>
  <c r="H109" i="2"/>
  <c r="J109" i="2"/>
  <c r="I109" i="2"/>
  <c r="K109" i="2"/>
  <c r="H117" i="2"/>
  <c r="I117" i="2"/>
  <c r="I213" i="2" s="1"/>
  <c r="K117" i="2"/>
  <c r="J117" i="2"/>
  <c r="I125" i="2"/>
  <c r="J125" i="2"/>
  <c r="K125" i="2"/>
  <c r="H133" i="2"/>
  <c r="K133" i="2"/>
  <c r="I133" i="2"/>
  <c r="J133" i="2"/>
  <c r="H141" i="2"/>
  <c r="I141" i="2"/>
  <c r="I237" i="2" s="1"/>
  <c r="J141" i="2"/>
  <c r="J237" i="2" s="1"/>
  <c r="K141" i="2"/>
  <c r="AC167" i="2"/>
  <c r="H263" i="2" s="1"/>
  <c r="AC185" i="2"/>
  <c r="H281" i="2" s="1"/>
  <c r="AC157" i="2"/>
  <c r="H253" i="2" s="1"/>
  <c r="W248" i="2"/>
  <c r="O9" i="4" s="1"/>
  <c r="W276" i="2"/>
  <c r="O37" i="4" s="1"/>
  <c r="W280" i="2"/>
  <c r="O41" i="4" s="1"/>
  <c r="AD171" i="2"/>
  <c r="F267" i="2" s="1"/>
  <c r="P253" i="2"/>
  <c r="H14" i="4" s="1"/>
  <c r="H76" i="4" s="1"/>
  <c r="M253" i="2"/>
  <c r="E14" i="4" s="1"/>
  <c r="E76" i="4" s="1"/>
  <c r="AE185" i="2"/>
  <c r="G281" i="2" s="1"/>
  <c r="AE181" i="2"/>
  <c r="G277" i="2" s="1"/>
  <c r="M256" i="2"/>
  <c r="E17" i="4" s="1"/>
  <c r="E79" i="4" s="1"/>
  <c r="M279" i="2"/>
  <c r="E40" i="4" s="1"/>
  <c r="E94" i="4" s="1"/>
  <c r="P279" i="2"/>
  <c r="H40" i="4" s="1"/>
  <c r="H94" i="4" s="1"/>
  <c r="P101" i="2"/>
  <c r="F101" i="2"/>
  <c r="N101" i="2"/>
  <c r="O101" i="2"/>
  <c r="L101" i="2"/>
  <c r="M101" i="2"/>
  <c r="M109" i="2"/>
  <c r="N109" i="2"/>
  <c r="L109" i="2"/>
  <c r="O109" i="2"/>
  <c r="P109" i="2"/>
  <c r="F109" i="2"/>
  <c r="F117" i="2"/>
  <c r="N117" i="2"/>
  <c r="O117" i="2"/>
  <c r="P117" i="2"/>
  <c r="M117" i="2"/>
  <c r="L117" i="2"/>
  <c r="M125" i="2"/>
  <c r="P125" i="2"/>
  <c r="P221" i="2" s="1"/>
  <c r="H27" i="3" s="1"/>
  <c r="L125" i="2"/>
  <c r="N125" i="2"/>
  <c r="F125" i="2"/>
  <c r="O125" i="2"/>
  <c r="M133" i="2"/>
  <c r="N133" i="2"/>
  <c r="F133" i="2"/>
  <c r="L133" i="2"/>
  <c r="O133" i="2"/>
  <c r="P133" i="2"/>
  <c r="F141" i="2"/>
  <c r="N141" i="2"/>
  <c r="L141" i="2"/>
  <c r="M141" i="2"/>
  <c r="P141" i="2"/>
  <c r="O141" i="2"/>
  <c r="AC168" i="2"/>
  <c r="H264" i="2" s="1"/>
  <c r="AC152" i="2"/>
  <c r="H248" i="2" s="1"/>
  <c r="V244" i="2"/>
  <c r="N5" i="4" s="1"/>
  <c r="P288" i="2"/>
  <c r="H46" i="4" s="1"/>
  <c r="H100" i="4" s="1"/>
  <c r="W256" i="2"/>
  <c r="O17" i="4" s="1"/>
  <c r="AE168" i="2"/>
  <c r="G264" i="2" s="1"/>
  <c r="AE180" i="2"/>
  <c r="G276" i="2" s="1"/>
  <c r="V249" i="2"/>
  <c r="N10" i="4" s="1"/>
  <c r="W281" i="2"/>
  <c r="O42" i="4" s="1"/>
  <c r="W257" i="2"/>
  <c r="O18" i="4" s="1"/>
  <c r="J244" i="2"/>
  <c r="V242" i="2"/>
  <c r="N3" i="4" s="1"/>
  <c r="P265" i="2"/>
  <c r="H26" i="4" s="1"/>
  <c r="W254" i="2"/>
  <c r="O15" i="4" s="1"/>
  <c r="W244" i="2"/>
  <c r="O5" i="4" s="1"/>
  <c r="M276" i="2"/>
  <c r="E37" i="4" s="1"/>
  <c r="E91" i="4" s="1"/>
  <c r="W274" i="2"/>
  <c r="O35" i="4" s="1"/>
  <c r="R105" i="2"/>
  <c r="S105" i="2"/>
  <c r="G105" i="2"/>
  <c r="X105" i="2"/>
  <c r="Y105" i="2"/>
  <c r="Q105" i="2"/>
  <c r="T105" i="2"/>
  <c r="U105" i="2"/>
  <c r="V105" i="2"/>
  <c r="W105" i="2"/>
  <c r="Z105" i="2"/>
  <c r="AA105" i="2"/>
  <c r="Z113" i="2"/>
  <c r="AA113" i="2"/>
  <c r="V113" i="2"/>
  <c r="W113" i="2"/>
  <c r="Q113" i="2"/>
  <c r="R113" i="2"/>
  <c r="Y113" i="2"/>
  <c r="T113" i="2"/>
  <c r="U113" i="2"/>
  <c r="G113" i="2"/>
  <c r="S113" i="2"/>
  <c r="X113" i="2"/>
  <c r="V121" i="2"/>
  <c r="W121" i="2"/>
  <c r="G121" i="2"/>
  <c r="T121" i="2"/>
  <c r="U121" i="2"/>
  <c r="Z121" i="2"/>
  <c r="AA121" i="2"/>
  <c r="S121" i="2"/>
  <c r="Y121" i="2"/>
  <c r="Q121" i="2"/>
  <c r="R121" i="2"/>
  <c r="X121" i="2"/>
  <c r="R129" i="2"/>
  <c r="S129" i="2"/>
  <c r="T129" i="2"/>
  <c r="U129" i="2"/>
  <c r="X129" i="2"/>
  <c r="Y129" i="2"/>
  <c r="W129" i="2"/>
  <c r="Z129" i="2"/>
  <c r="AA129" i="2"/>
  <c r="Q129" i="2"/>
  <c r="G129" i="2"/>
  <c r="V129" i="2"/>
  <c r="Z137" i="2"/>
  <c r="AA137" i="2"/>
  <c r="R137" i="2"/>
  <c r="S137" i="2"/>
  <c r="V137" i="2"/>
  <c r="W137" i="2"/>
  <c r="Q137" i="2"/>
  <c r="T137" i="2"/>
  <c r="U137" i="2"/>
  <c r="X137" i="2"/>
  <c r="G137" i="2"/>
  <c r="Y137" i="2"/>
  <c r="AC150" i="2"/>
  <c r="H246" i="2" s="1"/>
  <c r="AC191" i="2"/>
  <c r="H287" i="2" s="1"/>
  <c r="AC151" i="2"/>
  <c r="H247" i="2" s="1"/>
  <c r="J252" i="2"/>
  <c r="O244" i="2"/>
  <c r="G5" i="4" s="1"/>
  <c r="G67" i="4" s="1"/>
  <c r="N264" i="2"/>
  <c r="F25" i="4" s="1"/>
  <c r="N243" i="2"/>
  <c r="F4" i="4" s="1"/>
  <c r="F66" i="4" s="1"/>
  <c r="N287" i="2"/>
  <c r="N247" i="2"/>
  <c r="F8" i="4" s="1"/>
  <c r="F70" i="4" s="1"/>
  <c r="M242" i="2"/>
  <c r="E3" i="4" s="1"/>
  <c r="E65" i="4" s="1"/>
  <c r="AE147" i="2"/>
  <c r="G243" i="2" s="1"/>
  <c r="AE159" i="2"/>
  <c r="G255" i="2" s="1"/>
  <c r="N256" i="2"/>
  <c r="F17" i="4" s="1"/>
  <c r="F79" i="4" s="1"/>
  <c r="V276" i="2"/>
  <c r="N37" i="4" s="1"/>
  <c r="N267" i="2"/>
  <c r="F28" i="4" s="1"/>
  <c r="N257" i="2"/>
  <c r="F18" i="4" s="1"/>
  <c r="F80" i="4" s="1"/>
  <c r="H103" i="2"/>
  <c r="K103" i="2"/>
  <c r="I103" i="2"/>
  <c r="J103" i="2"/>
  <c r="H107" i="2"/>
  <c r="K107" i="2"/>
  <c r="J107" i="2"/>
  <c r="I107" i="2"/>
  <c r="H111" i="2"/>
  <c r="K111" i="2"/>
  <c r="J111" i="2"/>
  <c r="I111" i="2"/>
  <c r="H115" i="2"/>
  <c r="K115" i="2"/>
  <c r="I115" i="2"/>
  <c r="J115" i="2"/>
  <c r="H119" i="2"/>
  <c r="K119" i="2"/>
  <c r="I119" i="2"/>
  <c r="I215" i="2" s="1"/>
  <c r="J119" i="2"/>
  <c r="H123" i="2"/>
  <c r="K123" i="2"/>
  <c r="J123" i="2"/>
  <c r="I123" i="2"/>
  <c r="H127" i="2"/>
  <c r="K127" i="2"/>
  <c r="J127" i="2"/>
  <c r="I127" i="2"/>
  <c r="H131" i="2"/>
  <c r="K131" i="2"/>
  <c r="I131" i="2"/>
  <c r="I227" i="2" s="1"/>
  <c r="J131" i="2"/>
  <c r="H135" i="2"/>
  <c r="K135" i="2"/>
  <c r="J135" i="2"/>
  <c r="I135" i="2"/>
  <c r="H139" i="2"/>
  <c r="K139" i="2"/>
  <c r="I139" i="2"/>
  <c r="J139" i="2"/>
  <c r="AC156" i="2"/>
  <c r="H252" i="2"/>
  <c r="AC178" i="2"/>
  <c r="H274" i="2" s="1"/>
  <c r="AC172" i="2"/>
  <c r="H268" i="2" s="1"/>
  <c r="H125" i="2"/>
  <c r="V256" i="2"/>
  <c r="N17" i="4" s="1"/>
  <c r="K280" i="2"/>
  <c r="AD156" i="2"/>
  <c r="F252" i="2" s="1"/>
  <c r="P255" i="2"/>
  <c r="H16" i="4" s="1"/>
  <c r="H78" i="4" s="1"/>
  <c r="O255" i="2"/>
  <c r="G16" i="4" s="1"/>
  <c r="G78" i="4" s="1"/>
  <c r="AD183" i="2"/>
  <c r="F279" i="2" s="1"/>
  <c r="W251" i="2"/>
  <c r="O12" i="4" s="1"/>
  <c r="L103" i="2"/>
  <c r="M103" i="2"/>
  <c r="P103" i="2"/>
  <c r="O103" i="2"/>
  <c r="F103" i="2"/>
  <c r="N103" i="2"/>
  <c r="L107" i="2"/>
  <c r="P107" i="2"/>
  <c r="F107" i="2"/>
  <c r="M107" i="2"/>
  <c r="O107" i="2"/>
  <c r="N107" i="2"/>
  <c r="O111" i="2"/>
  <c r="P111" i="2"/>
  <c r="L111" i="2"/>
  <c r="F111" i="2"/>
  <c r="M111" i="2"/>
  <c r="N111" i="2"/>
  <c r="F115" i="2"/>
  <c r="N115" i="2"/>
  <c r="L115" i="2"/>
  <c r="O115" i="2"/>
  <c r="P115" i="2"/>
  <c r="M115" i="2"/>
  <c r="L119" i="2"/>
  <c r="N119" i="2"/>
  <c r="F119" i="2"/>
  <c r="O119" i="2"/>
  <c r="P119" i="2"/>
  <c r="M119" i="2"/>
  <c r="O123" i="2"/>
  <c r="P123" i="2"/>
  <c r="M123" i="2"/>
  <c r="N123" i="2"/>
  <c r="L123" i="2"/>
  <c r="F123" i="2"/>
  <c r="F127" i="2"/>
  <c r="N127" i="2"/>
  <c r="O127" i="2"/>
  <c r="P127" i="2"/>
  <c r="L127" i="2"/>
  <c r="M127" i="2"/>
  <c r="L131" i="2"/>
  <c r="M131" i="2"/>
  <c r="N131" i="2"/>
  <c r="O131" i="2"/>
  <c r="P131" i="2"/>
  <c r="F131" i="2"/>
  <c r="O135" i="2"/>
  <c r="P135" i="2"/>
  <c r="L135" i="2"/>
  <c r="F135" i="2"/>
  <c r="M135" i="2"/>
  <c r="N135" i="2"/>
  <c r="F139" i="2"/>
  <c r="L139" i="2"/>
  <c r="N139" i="2"/>
  <c r="O139" i="2"/>
  <c r="P139" i="2"/>
  <c r="M139" i="2"/>
  <c r="F143" i="2"/>
  <c r="L143" i="2"/>
  <c r="M143" i="2"/>
  <c r="N143" i="2"/>
  <c r="O143" i="2"/>
  <c r="P143" i="2"/>
  <c r="AC158" i="2"/>
  <c r="H254" i="2" s="1"/>
  <c r="AC179" i="2"/>
  <c r="H275" i="2" s="1"/>
  <c r="AC169" i="2"/>
  <c r="H265" i="2" s="1"/>
  <c r="AD176" i="2"/>
  <c r="F272" i="2" s="1"/>
  <c r="J253" i="2"/>
  <c r="AE176" i="2"/>
  <c r="G272" i="2" s="1"/>
  <c r="AE192" i="2"/>
  <c r="G288" i="2"/>
  <c r="P259" i="2"/>
  <c r="H20" i="4" s="1"/>
  <c r="H82" i="4" s="1"/>
  <c r="O279" i="2"/>
  <c r="G40" i="4" s="1"/>
  <c r="G94" i="4" s="1"/>
  <c r="M259" i="2"/>
  <c r="E20" i="4" s="1"/>
  <c r="E82" i="4" s="1"/>
  <c r="V251" i="2"/>
  <c r="N12" i="4" s="1"/>
  <c r="AE179" i="2"/>
  <c r="G275" i="2" s="1"/>
  <c r="W287" i="2"/>
  <c r="J277" i="2"/>
  <c r="AD177" i="2"/>
  <c r="F273" i="2" s="1"/>
  <c r="W253" i="2"/>
  <c r="O14" i="4" s="1"/>
  <c r="V273" i="2"/>
  <c r="N34" i="4" s="1"/>
  <c r="O285" i="2"/>
  <c r="P246" i="2"/>
  <c r="H7" i="4" s="1"/>
  <c r="H69" i="4" s="1"/>
  <c r="P286" i="2"/>
  <c r="M274" i="2"/>
  <c r="E35" i="4" s="1"/>
  <c r="E89" i="4" s="1"/>
  <c r="K277" i="2"/>
  <c r="AD178" i="2"/>
  <c r="F274" i="2"/>
  <c r="V285" i="2"/>
  <c r="M284" i="2"/>
  <c r="E45" i="4" s="1"/>
  <c r="E99" i="4" s="1"/>
  <c r="AE173" i="2"/>
  <c r="G269" i="2" s="1"/>
  <c r="M244" i="2"/>
  <c r="E5" i="4" s="1"/>
  <c r="E67" i="4" s="1"/>
  <c r="J246" i="2"/>
  <c r="J282" i="2"/>
  <c r="M265" i="2"/>
  <c r="E26" i="4" s="1"/>
  <c r="M258" i="2"/>
  <c r="E19" i="4" s="1"/>
  <c r="E81" i="4" s="1"/>
  <c r="O262" i="2"/>
  <c r="G23" i="4" s="1"/>
  <c r="V269" i="2"/>
  <c r="N30" i="4" s="1"/>
  <c r="J247" i="2"/>
  <c r="K263" i="2"/>
  <c r="K283" i="2"/>
  <c r="N263" i="2"/>
  <c r="F24" i="4" s="1"/>
  <c r="M275" i="2"/>
  <c r="E36" i="4" s="1"/>
  <c r="E90" i="4" s="1"/>
  <c r="N274" i="2"/>
  <c r="F35" i="4" s="1"/>
  <c r="F89" i="4" s="1"/>
  <c r="W266" i="2"/>
  <c r="O27" i="4" s="1"/>
  <c r="V278" i="2"/>
  <c r="N39" i="4" s="1"/>
  <c r="V260" i="2"/>
  <c r="N21" i="4" s="1"/>
  <c r="W283" i="2"/>
  <c r="O44" i="4" s="1"/>
  <c r="P263" i="2"/>
  <c r="H24" i="4" s="1"/>
  <c r="M255" i="2"/>
  <c r="E16" i="4" s="1"/>
  <c r="E78" i="4" s="1"/>
  <c r="N271" i="2"/>
  <c r="F32" i="4" s="1"/>
  <c r="F86" i="4" s="1"/>
  <c r="V274" i="2"/>
  <c r="N35" i="4" s="1"/>
  <c r="AE190" i="2"/>
  <c r="G286" i="2" s="1"/>
  <c r="V271" i="2"/>
  <c r="N32" i="4" s="1"/>
  <c r="H101" i="2"/>
  <c r="K100" i="2"/>
  <c r="M54" i="4" l="1"/>
  <c r="I86" i="4"/>
  <c r="I98" i="4"/>
  <c r="I89" i="4"/>
  <c r="I69" i="4"/>
  <c r="I91" i="4"/>
  <c r="I66" i="4"/>
  <c r="I68" i="4"/>
  <c r="I71" i="4"/>
  <c r="I77" i="4"/>
  <c r="I81" i="4"/>
  <c r="I97" i="4"/>
  <c r="I74" i="4"/>
  <c r="I96" i="4"/>
  <c r="I82" i="4"/>
  <c r="I85" i="4"/>
  <c r="I93" i="4"/>
  <c r="I100" i="4"/>
  <c r="I79" i="4"/>
  <c r="I84" i="4"/>
  <c r="I72" i="4"/>
  <c r="I76" i="4"/>
  <c r="I80" i="4"/>
  <c r="I94" i="4"/>
  <c r="I73" i="4"/>
  <c r="I95" i="4"/>
  <c r="I78" i="4"/>
  <c r="I99" i="4"/>
  <c r="I87" i="4"/>
  <c r="I92" i="4"/>
  <c r="I70" i="4"/>
  <c r="I83" i="4"/>
  <c r="I90" i="4"/>
  <c r="I67" i="4"/>
  <c r="I75" i="4"/>
  <c r="I88" i="4"/>
  <c r="I65" i="4"/>
  <c r="J55" i="4"/>
  <c r="J59" i="4" s="1"/>
  <c r="J60" i="4" s="1"/>
  <c r="P55" i="4"/>
  <c r="P59" i="4" s="1"/>
  <c r="O55" i="4"/>
  <c r="O59" i="4" s="1"/>
  <c r="P53" i="4"/>
  <c r="P57" i="4" s="1"/>
  <c r="R55" i="4"/>
  <c r="R59" i="4" s="1"/>
  <c r="R54" i="4"/>
  <c r="R58" i="4" s="1"/>
  <c r="R60" i="4" s="1"/>
  <c r="L55" i="4"/>
  <c r="L59" i="4" s="1"/>
  <c r="K54" i="4"/>
  <c r="K58" i="4" s="1"/>
  <c r="K55" i="4"/>
  <c r="K59" i="4" s="1"/>
  <c r="S55" i="4"/>
  <c r="S59" i="4" s="1"/>
  <c r="L54" i="4"/>
  <c r="L58" i="4" s="1"/>
  <c r="L60" i="4" s="1"/>
  <c r="S54" i="4"/>
  <c r="S58" i="4" s="1"/>
  <c r="N54" i="4"/>
  <c r="N58" i="4" s="1"/>
  <c r="O53" i="4"/>
  <c r="O57" i="4" s="1"/>
  <c r="O60" i="4" s="1"/>
  <c r="O54" i="4"/>
  <c r="O58" i="4" s="1"/>
  <c r="Q53" i="4"/>
  <c r="Q57" i="4" s="1"/>
  <c r="N55" i="4"/>
  <c r="N59" i="4" s="1"/>
  <c r="Q54" i="4"/>
  <c r="Q58" i="4" s="1"/>
  <c r="P54" i="4"/>
  <c r="P58" i="4" s="1"/>
  <c r="M55" i="4"/>
  <c r="M59" i="4" s="1"/>
  <c r="M58" i="4"/>
  <c r="M53" i="4"/>
  <c r="M57" i="4" s="1"/>
  <c r="M60" i="4" s="1"/>
  <c r="Q55" i="4"/>
  <c r="Q59" i="4" s="1"/>
  <c r="L227" i="2"/>
  <c r="D33" i="3" s="1"/>
  <c r="D87" i="3" s="1"/>
  <c r="V226" i="2"/>
  <c r="N32" i="3" s="1"/>
  <c r="V202" i="2"/>
  <c r="N8" i="3" s="1"/>
  <c r="R235" i="2"/>
  <c r="J41" i="3" s="1"/>
  <c r="Z229" i="2"/>
  <c r="R35" i="3" s="1"/>
  <c r="V237" i="2"/>
  <c r="N43" i="3" s="1"/>
  <c r="P200" i="2"/>
  <c r="H6" i="3" s="1"/>
  <c r="I210" i="2"/>
  <c r="P235" i="2"/>
  <c r="H41" i="3" s="1"/>
  <c r="H95" i="3" s="1"/>
  <c r="P227" i="2"/>
  <c r="H33" i="3" s="1"/>
  <c r="H87" i="3" s="1"/>
  <c r="P211" i="2"/>
  <c r="H17" i="3" s="1"/>
  <c r="H79" i="3" s="1"/>
  <c r="Y209" i="2"/>
  <c r="Q15" i="3" s="1"/>
  <c r="P213" i="2"/>
  <c r="H19" i="3" s="1"/>
  <c r="H81" i="3" s="1"/>
  <c r="J222" i="2"/>
  <c r="I198" i="2"/>
  <c r="U106" i="3" s="1"/>
  <c r="P229" i="2"/>
  <c r="H35" i="3" s="1"/>
  <c r="H89" i="3" s="1"/>
  <c r="J210" i="2"/>
  <c r="I217" i="2"/>
  <c r="P216" i="2"/>
  <c r="H22" i="3" s="1"/>
  <c r="J234" i="2"/>
  <c r="I234" i="2"/>
  <c r="P208" i="2"/>
  <c r="H14" i="3" s="1"/>
  <c r="H76" i="3" s="1"/>
  <c r="P219" i="2"/>
  <c r="H25" i="3" s="1"/>
  <c r="P203" i="2"/>
  <c r="H9" i="3" s="1"/>
  <c r="H71" i="3" s="1"/>
  <c r="P212" i="2"/>
  <c r="H18" i="3" s="1"/>
  <c r="H80" i="3" s="1"/>
  <c r="J209" i="2"/>
  <c r="U201" i="2"/>
  <c r="M7" i="3" s="1"/>
  <c r="I222" i="2"/>
  <c r="J213" i="2"/>
  <c r="Y200" i="2"/>
  <c r="Q6" i="3" s="1"/>
  <c r="P228" i="2"/>
  <c r="H34" i="3" s="1"/>
  <c r="H88" i="3" s="1"/>
  <c r="J233" i="2"/>
  <c r="I209" i="2"/>
  <c r="Q227" i="2"/>
  <c r="I33" i="3" s="1"/>
  <c r="Q218" i="2"/>
  <c r="I24" i="3" s="1"/>
  <c r="Q214" i="2"/>
  <c r="I20" i="3" s="1"/>
  <c r="Y238" i="2"/>
  <c r="Q44" i="3" s="1"/>
  <c r="Y230" i="2"/>
  <c r="Q36" i="3" s="1"/>
  <c r="U226" i="2"/>
  <c r="M32" i="3" s="1"/>
  <c r="R206" i="2"/>
  <c r="J12" i="3" s="1"/>
  <c r="U202" i="2"/>
  <c r="M8" i="3" s="1"/>
  <c r="W234" i="2"/>
  <c r="O40" i="3" s="1"/>
  <c r="S217" i="2"/>
  <c r="K23" i="3" s="1"/>
  <c r="N209" i="2"/>
  <c r="F15" i="3" s="1"/>
  <c r="F77" i="3" s="1"/>
  <c r="M232" i="2"/>
  <c r="E38" i="3" s="1"/>
  <c r="E92" i="3" s="1"/>
  <c r="O197" i="2"/>
  <c r="G3" i="3" s="1"/>
  <c r="R224" i="2"/>
  <c r="J30" i="3" s="1"/>
  <c r="W203" i="2"/>
  <c r="O9" i="3" s="1"/>
  <c r="N225" i="2"/>
  <c r="F31" i="3" s="1"/>
  <c r="F85" i="3" s="1"/>
  <c r="Q233" i="2"/>
  <c r="I39" i="3" s="1"/>
  <c r="R209" i="2"/>
  <c r="J15" i="3" s="1"/>
  <c r="Q201" i="2"/>
  <c r="I7" i="3" s="1"/>
  <c r="R240" i="2"/>
  <c r="J46" i="3" s="1"/>
  <c r="L240" i="2"/>
  <c r="D46" i="3" s="1"/>
  <c r="D100" i="3" s="1"/>
  <c r="M220" i="2"/>
  <c r="E26" i="3" s="1"/>
  <c r="L230" i="2"/>
  <c r="D36" i="3" s="1"/>
  <c r="D90" i="3" s="1"/>
  <c r="W202" i="2"/>
  <c r="O8" i="3" s="1"/>
  <c r="R200" i="2"/>
  <c r="J6" i="3" s="1"/>
  <c r="R205" i="2"/>
  <c r="J11" i="3" s="1"/>
  <c r="R208" i="2"/>
  <c r="J14" i="3" s="1"/>
  <c r="M204" i="2"/>
  <c r="E10" i="3" s="1"/>
  <c r="N210" i="2"/>
  <c r="F16" i="3" s="1"/>
  <c r="F78" i="3" s="1"/>
  <c r="N235" i="2"/>
  <c r="F41" i="3" s="1"/>
  <c r="F95" i="3" s="1"/>
  <c r="N227" i="2"/>
  <c r="F33" i="3" s="1"/>
  <c r="F87" i="3" s="1"/>
  <c r="M219" i="2"/>
  <c r="E25" i="3" s="1"/>
  <c r="L211" i="2"/>
  <c r="D17" i="3" s="1"/>
  <c r="D79" i="3" s="1"/>
  <c r="Y216" i="2"/>
  <c r="Q22" i="3" s="1"/>
  <c r="Q221" i="2"/>
  <c r="I27" i="3" s="1"/>
  <c r="N211" i="2"/>
  <c r="F17" i="3" s="1"/>
  <c r="F79" i="3" s="1"/>
  <c r="O213" i="2"/>
  <c r="G19" i="3" s="1"/>
  <c r="G81" i="3" s="1"/>
  <c r="O235" i="2"/>
  <c r="G41" i="3" s="1"/>
  <c r="G95" i="3" s="1"/>
  <c r="O211" i="2"/>
  <c r="G17" i="3" s="1"/>
  <c r="G79" i="3" s="1"/>
  <c r="X229" i="2"/>
  <c r="P35" i="3" s="1"/>
  <c r="T213" i="2"/>
  <c r="L19" i="3" s="1"/>
  <c r="X235" i="2"/>
  <c r="P41" i="3" s="1"/>
  <c r="T197" i="2"/>
  <c r="L3" i="3" s="1"/>
  <c r="O209" i="2"/>
  <c r="G15" i="3" s="1"/>
  <c r="G77" i="3" s="1"/>
  <c r="R214" i="2"/>
  <c r="J20" i="3" s="1"/>
  <c r="X238" i="2"/>
  <c r="P44" i="3" s="1"/>
  <c r="T237" i="2"/>
  <c r="L43" i="3" s="1"/>
  <c r="R230" i="2"/>
  <c r="J36" i="3" s="1"/>
  <c r="T240" i="2"/>
  <c r="L46" i="3" s="1"/>
  <c r="T200" i="2"/>
  <c r="L6" i="3" s="1"/>
  <c r="R204" i="2"/>
  <c r="J10" i="3" s="1"/>
  <c r="T232" i="2"/>
  <c r="L38" i="3" s="1"/>
  <c r="T218" i="2"/>
  <c r="L24" i="3" s="1"/>
  <c r="T206" i="2"/>
  <c r="L12" i="3" s="1"/>
  <c r="K200" i="2"/>
  <c r="V108" i="4" s="1"/>
  <c r="O228" i="2"/>
  <c r="G34" i="3" s="1"/>
  <c r="G88" i="3" s="1"/>
  <c r="O200" i="2"/>
  <c r="G6" i="3" s="1"/>
  <c r="Y211" i="2"/>
  <c r="Q17" i="3" s="1"/>
  <c r="O203" i="2"/>
  <c r="G9" i="3" s="1"/>
  <c r="G71" i="3" s="1"/>
  <c r="X202" i="2"/>
  <c r="P8" i="3" s="1"/>
  <c r="X232" i="2"/>
  <c r="P38" i="3" s="1"/>
  <c r="Q208" i="2"/>
  <c r="I14" i="3" s="1"/>
  <c r="R228" i="2"/>
  <c r="J34" i="3" s="1"/>
  <c r="T221" i="2"/>
  <c r="L27" i="3" s="1"/>
  <c r="K224" i="2"/>
  <c r="Q240" i="2"/>
  <c r="I46" i="3" s="1"/>
  <c r="O216" i="2"/>
  <c r="G22" i="3" s="1"/>
  <c r="Q219" i="2"/>
  <c r="I25" i="3" s="1"/>
  <c r="R215" i="2"/>
  <c r="J21" i="3" s="1"/>
  <c r="R225" i="2"/>
  <c r="J31" i="3" s="1"/>
  <c r="R201" i="2"/>
  <c r="J7" i="3" s="1"/>
  <c r="N237" i="2"/>
  <c r="F43" i="3" s="1"/>
  <c r="F97" i="3" s="1"/>
  <c r="N205" i="2"/>
  <c r="F11" i="3" s="1"/>
  <c r="F73" i="3" s="1"/>
  <c r="T216" i="2"/>
  <c r="L22" i="3" s="1"/>
  <c r="X236" i="2"/>
  <c r="P42" i="3" s="1"/>
  <c r="T204" i="2"/>
  <c r="L10" i="3" s="1"/>
  <c r="N216" i="2"/>
  <c r="F22" i="3" s="1"/>
  <c r="N200" i="2"/>
  <c r="F6" i="3" s="1"/>
  <c r="X215" i="2"/>
  <c r="P21" i="3" s="1"/>
  <c r="J203" i="2"/>
  <c r="Y233" i="2"/>
  <c r="Q39" i="3" s="1"/>
  <c r="X217" i="2"/>
  <c r="P23" i="3" s="1"/>
  <c r="X209" i="2"/>
  <c r="P15" i="3" s="1"/>
  <c r="Y240" i="2"/>
  <c r="Q46" i="3" s="1"/>
  <c r="N228" i="2"/>
  <c r="F34" i="3" s="1"/>
  <c r="F88" i="3" s="1"/>
  <c r="R221" i="2"/>
  <c r="J27" i="3" s="1"/>
  <c r="Q197" i="2"/>
  <c r="I3" i="3" s="1"/>
  <c r="W236" i="2"/>
  <c r="O42" i="3" s="1"/>
  <c r="T212" i="2"/>
  <c r="L18" i="3" s="1"/>
  <c r="P224" i="2"/>
  <c r="H30" i="3" s="1"/>
  <c r="H84" i="3" s="1"/>
  <c r="M208" i="2"/>
  <c r="E14" i="3" s="1"/>
  <c r="E76" i="3" s="1"/>
  <c r="T223" i="2"/>
  <c r="L29" i="3" s="1"/>
  <c r="O227" i="2"/>
  <c r="G33" i="3" s="1"/>
  <c r="G87" i="3" s="1"/>
  <c r="T201" i="2"/>
  <c r="L7" i="3" s="1"/>
  <c r="Q209" i="2"/>
  <c r="I15" i="3" s="1"/>
  <c r="R234" i="2"/>
  <c r="J40" i="3" s="1"/>
  <c r="R198" i="2"/>
  <c r="J4" i="3" s="1"/>
  <c r="Q235" i="2"/>
  <c r="I41" i="3" s="1"/>
  <c r="O219" i="2"/>
  <c r="G25" i="3" s="1"/>
  <c r="O236" i="2"/>
  <c r="G42" i="3" s="1"/>
  <c r="G96" i="3" s="1"/>
  <c r="X216" i="2"/>
  <c r="P22" i="3" s="1"/>
  <c r="X210" i="2"/>
  <c r="P16" i="3" s="1"/>
  <c r="R217" i="2"/>
  <c r="J23" i="3" s="1"/>
  <c r="R197" i="2"/>
  <c r="J3" i="3" s="1"/>
  <c r="R223" i="2"/>
  <c r="J29" i="3" s="1"/>
  <c r="X211" i="2"/>
  <c r="P17" i="3" s="1"/>
  <c r="R203" i="2"/>
  <c r="J9" i="3" s="1"/>
  <c r="O231" i="2"/>
  <c r="G37" i="3" s="1"/>
  <c r="G91" i="3" s="1"/>
  <c r="O207" i="2"/>
  <c r="G13" i="3" s="1"/>
  <c r="G75" i="3" s="1"/>
  <c r="X233" i="2"/>
  <c r="P39" i="3" s="1"/>
  <c r="Q225" i="2"/>
  <c r="I31" i="3" s="1"/>
  <c r="Q217" i="2"/>
  <c r="I23" i="3" s="1"/>
  <c r="O229" i="2"/>
  <c r="G35" i="3" s="1"/>
  <c r="G89" i="3" s="1"/>
  <c r="O212" i="2"/>
  <c r="G18" i="3" s="1"/>
  <c r="G80" i="3" s="1"/>
  <c r="K239" i="2"/>
  <c r="O222" i="2"/>
  <c r="G28" i="3" s="1"/>
  <c r="Z200" i="2"/>
  <c r="R6" i="3" s="1"/>
  <c r="V219" i="2"/>
  <c r="N25" i="3" s="1"/>
  <c r="N55" i="3" s="1"/>
  <c r="N59" i="3" s="1"/>
  <c r="Z203" i="2"/>
  <c r="R9" i="3" s="1"/>
  <c r="V231" i="2"/>
  <c r="N37" i="3" s="1"/>
  <c r="W213" i="2"/>
  <c r="O19" i="3" s="1"/>
  <c r="Z224" i="2"/>
  <c r="R30" i="3" s="1"/>
  <c r="W219" i="2"/>
  <c r="O25" i="3" s="1"/>
  <c r="M221" i="2"/>
  <c r="E27" i="3" s="1"/>
  <c r="V224" i="2"/>
  <c r="N30" i="3" s="1"/>
  <c r="Z231" i="2"/>
  <c r="R37" i="3" s="1"/>
  <c r="W224" i="2"/>
  <c r="O30" i="3" s="1"/>
  <c r="Z240" i="2"/>
  <c r="R46" i="3" s="1"/>
  <c r="Z201" i="2"/>
  <c r="R7" i="3" s="1"/>
  <c r="M205" i="2"/>
  <c r="E11" i="3" s="1"/>
  <c r="J218" i="2"/>
  <c r="I239" i="2"/>
  <c r="I218" i="2"/>
  <c r="J240" i="2"/>
  <c r="I208" i="2"/>
  <c r="Z207" i="2"/>
  <c r="R13" i="3" s="1"/>
  <c r="V204" i="2"/>
  <c r="N10" i="3" s="1"/>
  <c r="Z233" i="2"/>
  <c r="R39" i="3" s="1"/>
  <c r="Z209" i="2"/>
  <c r="R15" i="3" s="1"/>
  <c r="W216" i="2"/>
  <c r="O22" i="3" s="1"/>
  <c r="W232" i="2"/>
  <c r="O38" i="3" s="1"/>
  <c r="J220" i="2"/>
  <c r="T227" i="2"/>
  <c r="L33" i="3" s="1"/>
  <c r="W215" i="2"/>
  <c r="O21" i="3" s="1"/>
  <c r="V232" i="2"/>
  <c r="N38" i="3" s="1"/>
  <c r="V208" i="2"/>
  <c r="N14" i="3" s="1"/>
  <c r="J239" i="2"/>
  <c r="J206" i="2"/>
  <c r="W205" i="2"/>
  <c r="O11" i="3" s="1"/>
  <c r="W201" i="2"/>
  <c r="O7" i="3" s="1"/>
  <c r="W200" i="2"/>
  <c r="O6" i="3" s="1"/>
  <c r="I206" i="2"/>
  <c r="J235" i="2"/>
  <c r="I223" i="2"/>
  <c r="J211" i="2"/>
  <c r="J199" i="2"/>
  <c r="Y217" i="2"/>
  <c r="Q23" i="3" s="1"/>
  <c r="V201" i="2"/>
  <c r="N7" i="3" s="1"/>
  <c r="J229" i="2"/>
  <c r="I205" i="2"/>
  <c r="T224" i="2"/>
  <c r="L30" i="3" s="1"/>
  <c r="T208" i="2"/>
  <c r="L14" i="3" s="1"/>
  <c r="V200" i="2"/>
  <c r="N6" i="3" s="1"/>
  <c r="W230" i="2"/>
  <c r="O36" i="3" s="1"/>
  <c r="W218" i="2"/>
  <c r="O24" i="3" s="1"/>
  <c r="W206" i="2"/>
  <c r="O12" i="3" s="1"/>
  <c r="T199" i="2"/>
  <c r="L5" i="3" s="1"/>
  <c r="W207" i="2"/>
  <c r="O13" i="3" s="1"/>
  <c r="V225" i="2"/>
  <c r="N31" i="3" s="1"/>
  <c r="V213" i="2"/>
  <c r="N19" i="3" s="1"/>
  <c r="W229" i="2"/>
  <c r="O35" i="3" s="1"/>
  <c r="J230" i="2"/>
  <c r="W239" i="2"/>
  <c r="O45" i="3" s="1"/>
  <c r="N219" i="2"/>
  <c r="F25" i="3" s="1"/>
  <c r="M203" i="2"/>
  <c r="E9" i="3" s="1"/>
  <c r="I235" i="2"/>
  <c r="J223" i="2"/>
  <c r="I211" i="2"/>
  <c r="I199" i="2"/>
  <c r="U107" i="3" s="1"/>
  <c r="T233" i="2"/>
  <c r="L39" i="3" s="1"/>
  <c r="Z225" i="2"/>
  <c r="R31" i="3" s="1"/>
  <c r="T209" i="2"/>
  <c r="L15" i="3" s="1"/>
  <c r="I229" i="2"/>
  <c r="J205" i="2"/>
  <c r="Y234" i="2"/>
  <c r="Q40" i="3" s="1"/>
  <c r="Y226" i="2"/>
  <c r="Q32" i="3" s="1"/>
  <c r="Z222" i="2"/>
  <c r="R28" i="3" s="1"/>
  <c r="I228" i="2"/>
  <c r="I216" i="2"/>
  <c r="Y235" i="2"/>
  <c r="Q41" i="3" s="1"/>
  <c r="I236" i="2"/>
  <c r="Z238" i="2"/>
  <c r="R44" i="3" s="1"/>
  <c r="V217" i="2"/>
  <c r="N23" i="3" s="1"/>
  <c r="W225" i="2"/>
  <c r="O31" i="3" s="1"/>
  <c r="AA217" i="2"/>
  <c r="S23" i="3" s="1"/>
  <c r="T234" i="2"/>
  <c r="L40" i="3" s="1"/>
  <c r="T222" i="2"/>
  <c r="L28" i="3" s="1"/>
  <c r="AA218" i="2"/>
  <c r="S24" i="3" s="1"/>
  <c r="AA214" i="2"/>
  <c r="S20" i="3" s="1"/>
  <c r="T210" i="2"/>
  <c r="L16" i="3" s="1"/>
  <c r="T198" i="2"/>
  <c r="L4" i="3" s="1"/>
  <c r="J216" i="2"/>
  <c r="J204" i="2"/>
  <c r="L235" i="2"/>
  <c r="D41" i="3" s="1"/>
  <c r="D95" i="3" s="1"/>
  <c r="M227" i="2"/>
  <c r="E33" i="3" s="1"/>
  <c r="E87" i="3" s="1"/>
  <c r="V212" i="2"/>
  <c r="N18" i="3" s="1"/>
  <c r="Z204" i="2"/>
  <c r="R10" i="3" s="1"/>
  <c r="N232" i="2"/>
  <c r="F38" i="3" s="1"/>
  <c r="F92" i="3" s="1"/>
  <c r="W238" i="2"/>
  <c r="O44" i="3" s="1"/>
  <c r="Y222" i="2"/>
  <c r="Q28" i="3" s="1"/>
  <c r="V218" i="2"/>
  <c r="N24" i="3" s="1"/>
  <c r="V214" i="2"/>
  <c r="N20" i="3" s="1"/>
  <c r="Y202" i="2"/>
  <c r="Q8" i="3" s="1"/>
  <c r="J228" i="2"/>
  <c r="I204" i="2"/>
  <c r="Y225" i="2"/>
  <c r="Q31" i="3" s="1"/>
  <c r="V216" i="2"/>
  <c r="N22" i="3" s="1"/>
  <c r="O202" i="2"/>
  <c r="G8" i="3" s="1"/>
  <c r="G70" i="3" s="1"/>
  <c r="V229" i="2"/>
  <c r="N35" i="3" s="1"/>
  <c r="V205" i="2"/>
  <c r="N11" i="3" s="1"/>
  <c r="J201" i="2"/>
  <c r="V220" i="2"/>
  <c r="N26" i="3" s="1"/>
  <c r="T230" i="2"/>
  <c r="L36" i="3" s="1"/>
  <c r="L234" i="2"/>
  <c r="D40" i="3" s="1"/>
  <c r="D94" i="3" s="1"/>
  <c r="O206" i="2"/>
  <c r="G12" i="3" s="1"/>
  <c r="G74" i="3" s="1"/>
  <c r="V239" i="2"/>
  <c r="N45" i="3" s="1"/>
  <c r="M223" i="2"/>
  <c r="E29" i="3" s="1"/>
  <c r="N207" i="2"/>
  <c r="F13" i="3" s="1"/>
  <c r="F75" i="3" s="1"/>
  <c r="J219" i="2"/>
  <c r="V233" i="2"/>
  <c r="N39" i="3" s="1"/>
  <c r="Y201" i="2"/>
  <c r="Q7" i="3" s="1"/>
  <c r="Z208" i="2"/>
  <c r="R14" i="3" s="1"/>
  <c r="P202" i="2"/>
  <c r="H8" i="3" s="1"/>
  <c r="H70" i="3" s="1"/>
  <c r="P217" i="2"/>
  <c r="H23" i="3" s="1"/>
  <c r="J225" i="2"/>
  <c r="X204" i="2"/>
  <c r="P10" i="3" s="1"/>
  <c r="O214" i="2"/>
  <c r="G20" i="3" s="1"/>
  <c r="G82" i="3" s="1"/>
  <c r="P198" i="2"/>
  <c r="H4" i="3" s="1"/>
  <c r="O239" i="2"/>
  <c r="G45" i="3" s="1"/>
  <c r="G99" i="3" s="1"/>
  <c r="P215" i="2"/>
  <c r="H21" i="3" s="1"/>
  <c r="H83" i="3" s="1"/>
  <c r="T217" i="2"/>
  <c r="L23" i="3" s="1"/>
  <c r="W209" i="2"/>
  <c r="O15" i="3" s="1"/>
  <c r="K221" i="2"/>
  <c r="I197" i="2"/>
  <c r="U105" i="3" s="1"/>
  <c r="Y232" i="2"/>
  <c r="Q38" i="3" s="1"/>
  <c r="Q224" i="2"/>
  <c r="I30" i="3" s="1"/>
  <c r="Y208" i="2"/>
  <c r="Q14" i="3" s="1"/>
  <c r="Q200" i="2"/>
  <c r="I6" i="3" s="1"/>
  <c r="I238" i="2"/>
  <c r="J226" i="2"/>
  <c r="Y237" i="2"/>
  <c r="Q43" i="3" s="1"/>
  <c r="Q229" i="2"/>
  <c r="I35" i="3" s="1"/>
  <c r="X221" i="2"/>
  <c r="P27" i="3" s="1"/>
  <c r="X213" i="2"/>
  <c r="P19" i="3" s="1"/>
  <c r="Z205" i="2"/>
  <c r="R11" i="3" s="1"/>
  <c r="L233" i="2"/>
  <c r="D39" i="3" s="1"/>
  <c r="D93" i="3" s="1"/>
  <c r="O217" i="2"/>
  <c r="G23" i="3" s="1"/>
  <c r="O201" i="2"/>
  <c r="G7" i="3" s="1"/>
  <c r="V236" i="2"/>
  <c r="N42" i="3" s="1"/>
  <c r="Y212" i="2"/>
  <c r="Q18" i="3" s="1"/>
  <c r="W204" i="2"/>
  <c r="O10" i="3" s="1"/>
  <c r="O226" i="2"/>
  <c r="G32" i="3" s="1"/>
  <c r="G86" i="3" s="1"/>
  <c r="M214" i="2"/>
  <c r="E20" i="3" s="1"/>
  <c r="E82" i="3" s="1"/>
  <c r="O198" i="2"/>
  <c r="G4" i="3" s="1"/>
  <c r="J224" i="2"/>
  <c r="J200" i="2"/>
  <c r="Z223" i="2"/>
  <c r="R29" i="3" s="1"/>
  <c r="Y219" i="2"/>
  <c r="Q25" i="3" s="1"/>
  <c r="V211" i="2"/>
  <c r="N17" i="3" s="1"/>
  <c r="T203" i="2"/>
  <c r="L9" i="3" s="1"/>
  <c r="I219" i="2"/>
  <c r="Z217" i="2"/>
  <c r="R23" i="3" s="1"/>
  <c r="V207" i="2"/>
  <c r="N13" i="3" s="1"/>
  <c r="P239" i="2"/>
  <c r="H45" i="3" s="1"/>
  <c r="H99" i="3" s="1"/>
  <c r="N199" i="2"/>
  <c r="F5" i="3" s="1"/>
  <c r="J207" i="2"/>
  <c r="X225" i="2"/>
  <c r="P31" i="3" s="1"/>
  <c r="J197" i="2"/>
  <c r="W220" i="2"/>
  <c r="O26" i="3" s="1"/>
  <c r="P223" i="2"/>
  <c r="H29" i="3" s="1"/>
  <c r="O199" i="2"/>
  <c r="G5" i="3" s="1"/>
  <c r="T225" i="2"/>
  <c r="L31" i="3" s="1"/>
  <c r="V209" i="2"/>
  <c r="N15" i="3" s="1"/>
  <c r="J221" i="2"/>
  <c r="W240" i="2"/>
  <c r="O46" i="3" s="1"/>
  <c r="Y224" i="2"/>
  <c r="Q30" i="3" s="1"/>
  <c r="Z216" i="2"/>
  <c r="R22" i="3" s="1"/>
  <c r="N230" i="2"/>
  <c r="F36" i="3" s="1"/>
  <c r="F90" i="3" s="1"/>
  <c r="P210" i="2"/>
  <c r="H16" i="3" s="1"/>
  <c r="H78" i="3" s="1"/>
  <c r="J214" i="2"/>
  <c r="J202" i="2"/>
  <c r="X237" i="2"/>
  <c r="P43" i="3" s="1"/>
  <c r="W221" i="2"/>
  <c r="O27" i="3" s="1"/>
  <c r="W197" i="2"/>
  <c r="O3" i="3" s="1"/>
  <c r="T236" i="2"/>
  <c r="L42" i="3" s="1"/>
  <c r="T220" i="2"/>
  <c r="L26" i="3" s="1"/>
  <c r="X212" i="2"/>
  <c r="P18" i="3" s="1"/>
  <c r="I224" i="2"/>
  <c r="I200" i="2"/>
  <c r="U108" i="4" s="1"/>
  <c r="J232" i="2"/>
  <c r="Q223" i="2"/>
  <c r="I29" i="3" s="1"/>
  <c r="X219" i="2"/>
  <c r="P25" i="3" s="1"/>
  <c r="Q211" i="2"/>
  <c r="I17" i="3" s="1"/>
  <c r="L203" i="2"/>
  <c r="D9" i="3" s="1"/>
  <c r="I231" i="2"/>
  <c r="I207" i="2"/>
  <c r="W233" i="2"/>
  <c r="O39" i="3" s="1"/>
  <c r="V240" i="2"/>
  <c r="N46" i="3" s="1"/>
  <c r="I230" i="2"/>
  <c r="Y236" i="2"/>
  <c r="Q42" i="3" s="1"/>
  <c r="X228" i="2"/>
  <c r="P34" i="3" s="1"/>
  <c r="Y204" i="2"/>
  <c r="Q10" i="3" s="1"/>
  <c r="M218" i="2"/>
  <c r="E24" i="3" s="1"/>
  <c r="N236" i="2"/>
  <c r="F42" i="3" s="1"/>
  <c r="F96" i="3" s="1"/>
  <c r="N231" i="2"/>
  <c r="F37" i="3" s="1"/>
  <c r="F91" i="3" s="1"/>
  <c r="M215" i="2"/>
  <c r="E21" i="3" s="1"/>
  <c r="E83" i="3" s="1"/>
  <c r="J231" i="2"/>
  <c r="Z232" i="2"/>
  <c r="R38" i="3" s="1"/>
  <c r="P238" i="2"/>
  <c r="H44" i="3" s="1"/>
  <c r="H98" i="3" s="1"/>
  <c r="Z237" i="2"/>
  <c r="R43" i="3" s="1"/>
  <c r="T229" i="2"/>
  <c r="L35" i="3" s="1"/>
  <c r="N233" i="2"/>
  <c r="F39" i="3" s="1"/>
  <c r="F93" i="3" s="1"/>
  <c r="P201" i="2"/>
  <c r="H7" i="3" s="1"/>
  <c r="T228" i="2"/>
  <c r="L34" i="3" s="1"/>
  <c r="Z212" i="2"/>
  <c r="R18" i="3" s="1"/>
  <c r="O224" i="2"/>
  <c r="G30" i="3" s="1"/>
  <c r="G84" i="3" s="1"/>
  <c r="N226" i="2"/>
  <c r="F32" i="3" s="1"/>
  <c r="F86" i="3" s="1"/>
  <c r="I212" i="2"/>
  <c r="N239" i="2"/>
  <c r="F45" i="3" s="1"/>
  <c r="F99" i="3" s="1"/>
  <c r="O215" i="2"/>
  <c r="G21" i="3" s="1"/>
  <c r="G83" i="3" s="1"/>
  <c r="M239" i="2"/>
  <c r="E45" i="3" s="1"/>
  <c r="E99" i="3" s="1"/>
  <c r="L231" i="2"/>
  <c r="D37" i="3" s="1"/>
  <c r="D91" i="3" s="1"/>
  <c r="O223" i="2"/>
  <c r="G29" i="3" s="1"/>
  <c r="L207" i="2"/>
  <c r="D13" i="3" s="1"/>
  <c r="D75" i="3" s="1"/>
  <c r="P199" i="2"/>
  <c r="H5" i="3" s="1"/>
  <c r="J227" i="2"/>
  <c r="J215" i="2"/>
  <c r="I203" i="2"/>
  <c r="W217" i="2"/>
  <c r="O23" i="3" s="1"/>
  <c r="N221" i="2"/>
  <c r="F27" i="3" s="1"/>
  <c r="O205" i="2"/>
  <c r="G11" i="3" s="1"/>
  <c r="G73" i="3" s="1"/>
  <c r="I221" i="2"/>
  <c r="X224" i="2"/>
  <c r="P30" i="3" s="1"/>
  <c r="W208" i="2"/>
  <c r="O14" i="3" s="1"/>
  <c r="M230" i="2"/>
  <c r="E36" i="3" s="1"/>
  <c r="E90" i="3" s="1"/>
  <c r="O210" i="2"/>
  <c r="G16" i="3" s="1"/>
  <c r="G78" i="3" s="1"/>
  <c r="J238" i="2"/>
  <c r="I226" i="2"/>
  <c r="I214" i="2"/>
  <c r="I202" i="2"/>
  <c r="W237" i="2"/>
  <c r="O43" i="3" s="1"/>
  <c r="V221" i="2"/>
  <c r="N27" i="3" s="1"/>
  <c r="Z213" i="2"/>
  <c r="R19" i="3" s="1"/>
  <c r="T205" i="2"/>
  <c r="L11" i="3" s="1"/>
  <c r="V197" i="2"/>
  <c r="N3" i="3" s="1"/>
  <c r="J217" i="2"/>
  <c r="Z236" i="2"/>
  <c r="R42" i="3" s="1"/>
  <c r="W228" i="2"/>
  <c r="O34" i="3" s="1"/>
  <c r="W212" i="2"/>
  <c r="O18" i="3" s="1"/>
  <c r="AA204" i="2"/>
  <c r="S10" i="3" s="1"/>
  <c r="T238" i="2"/>
  <c r="L44" i="3" s="1"/>
  <c r="X230" i="2"/>
  <c r="P36" i="3" s="1"/>
  <c r="T226" i="2"/>
  <c r="L32" i="3" s="1"/>
  <c r="W222" i="2"/>
  <c r="O28" i="3" s="1"/>
  <c r="X218" i="2"/>
  <c r="P24" i="3" s="1"/>
  <c r="T214" i="2"/>
  <c r="L20" i="3" s="1"/>
  <c r="Y210" i="2"/>
  <c r="Q16" i="3" s="1"/>
  <c r="X206" i="2"/>
  <c r="P12" i="3" s="1"/>
  <c r="T202" i="2"/>
  <c r="L8" i="3" s="1"/>
  <c r="Y198" i="2"/>
  <c r="Q4" i="3" s="1"/>
  <c r="I232" i="2"/>
  <c r="Z227" i="2"/>
  <c r="R33" i="3" s="1"/>
  <c r="V223" i="2"/>
  <c r="N29" i="3" s="1"/>
  <c r="R219" i="2"/>
  <c r="J25" i="3" s="1"/>
  <c r="Z239" i="2"/>
  <c r="R45" i="3" s="1"/>
  <c r="T207" i="2"/>
  <c r="L13" i="3" s="1"/>
  <c r="S235" i="2"/>
  <c r="K41" i="3" s="1"/>
  <c r="AE124" i="2"/>
  <c r="G220" i="2" s="1"/>
  <c r="AC138" i="2"/>
  <c r="H234" i="2" s="1"/>
  <c r="AC126" i="2"/>
  <c r="H222" i="2" s="1"/>
  <c r="AC114" i="2"/>
  <c r="H210" i="2" s="1"/>
  <c r="AC102" i="2"/>
  <c r="H198" i="2" s="1"/>
  <c r="AD139" i="2"/>
  <c r="F235" i="2" s="1"/>
  <c r="AD115" i="2"/>
  <c r="F211" i="2" s="1"/>
  <c r="AD141" i="2"/>
  <c r="F237" i="2" s="1"/>
  <c r="AC113" i="2"/>
  <c r="H209" i="2" s="1"/>
  <c r="AD119" i="2"/>
  <c r="F215" i="2" s="1"/>
  <c r="S205" i="2"/>
  <c r="K11" i="3" s="1"/>
  <c r="S197" i="2"/>
  <c r="K3" i="3" s="1"/>
  <c r="U109" i="4"/>
  <c r="U109" i="3"/>
  <c r="AD135" i="2"/>
  <c r="F231" i="2" s="1"/>
  <c r="U197" i="2"/>
  <c r="M3" i="3" s="1"/>
  <c r="I108" i="4"/>
  <c r="AA232" i="2"/>
  <c r="S38" i="3" s="1"/>
  <c r="AE104" i="2"/>
  <c r="G200" i="2" s="1"/>
  <c r="K227" i="2"/>
  <c r="K215" i="2"/>
  <c r="K203" i="2"/>
  <c r="AC141" i="2"/>
  <c r="H237" i="2"/>
  <c r="K205" i="2"/>
  <c r="AE128" i="2"/>
  <c r="G224" i="2" s="1"/>
  <c r="AD116" i="2"/>
  <c r="F212" i="2" s="1"/>
  <c r="F106" i="4"/>
  <c r="AC137" i="2"/>
  <c r="H233" i="2" s="1"/>
  <c r="H107" i="4"/>
  <c r="F105" i="4"/>
  <c r="H241" i="2"/>
  <c r="AC101" i="2"/>
  <c r="H197" i="2"/>
  <c r="S240" i="2"/>
  <c r="K46" i="3" s="1"/>
  <c r="AA224" i="2"/>
  <c r="S30" i="3" s="1"/>
  <c r="AE112" i="2"/>
  <c r="G208" i="2" s="1"/>
  <c r="AD136" i="2"/>
  <c r="F232" i="2" s="1"/>
  <c r="AD111" i="2"/>
  <c r="F207" i="2" s="1"/>
  <c r="AC135" i="2"/>
  <c r="H231" i="2" s="1"/>
  <c r="AC111" i="2"/>
  <c r="H207" i="2" s="1"/>
  <c r="U217" i="2"/>
  <c r="M23" i="3" s="1"/>
  <c r="AC143" i="2"/>
  <c r="H239" i="2" s="1"/>
  <c r="U237" i="2"/>
  <c r="M43" i="3" s="1"/>
  <c r="AD107" i="2"/>
  <c r="F203" i="2" s="1"/>
  <c r="S232" i="2"/>
  <c r="K38" i="3" s="1"/>
  <c r="AA208" i="2"/>
  <c r="S14" i="3" s="1"/>
  <c r="K232" i="2"/>
  <c r="AC123" i="2"/>
  <c r="H219" i="2" s="1"/>
  <c r="AA216" i="2"/>
  <c r="S22" i="3" s="1"/>
  <c r="K198" i="2"/>
  <c r="AA213" i="2"/>
  <c r="S19" i="3" s="1"/>
  <c r="U205" i="2"/>
  <c r="M11" i="3" s="1"/>
  <c r="AE107" i="2"/>
  <c r="G203" i="2" s="1"/>
  <c r="I109" i="4"/>
  <c r="AC131" i="2"/>
  <c r="H227" i="2" s="1"/>
  <c r="AC119" i="2"/>
  <c r="H215" i="2" s="1"/>
  <c r="AC107" i="2"/>
  <c r="H203" i="2" s="1"/>
  <c r="M237" i="2"/>
  <c r="E43" i="3" s="1"/>
  <c r="E97" i="3" s="1"/>
  <c r="AD144" i="2"/>
  <c r="F240" i="2" s="1"/>
  <c r="L220" i="2"/>
  <c r="D26" i="3" s="1"/>
  <c r="L204" i="2"/>
  <c r="D10" i="3" s="1"/>
  <c r="G108" i="4"/>
  <c r="M225" i="2"/>
  <c r="E31" i="3" s="1"/>
  <c r="E85" i="3" s="1"/>
  <c r="L224" i="2"/>
  <c r="D30" i="3" s="1"/>
  <c r="D84" i="3" s="1"/>
  <c r="U234" i="2"/>
  <c r="M40" i="3" s="1"/>
  <c r="L226" i="2"/>
  <c r="D32" i="3" s="1"/>
  <c r="D86" i="3" s="1"/>
  <c r="L214" i="2"/>
  <c r="D20" i="3" s="1"/>
  <c r="D82" i="3" s="1"/>
  <c r="N198" i="2"/>
  <c r="F4" i="3" s="1"/>
  <c r="AA211" i="2"/>
  <c r="S17" i="3" s="1"/>
  <c r="AA203" i="2"/>
  <c r="S9" i="3" s="1"/>
  <c r="M231" i="2"/>
  <c r="E37" i="3" s="1"/>
  <c r="E91" i="3" s="1"/>
  <c r="L223" i="2"/>
  <c r="D29" i="3" s="1"/>
  <c r="M207" i="2"/>
  <c r="E13" i="3" s="1"/>
  <c r="E75" i="3" s="1"/>
  <c r="AD103" i="2"/>
  <c r="F199" i="2" s="1"/>
  <c r="L237" i="2"/>
  <c r="D43" i="3" s="1"/>
  <c r="D97" i="3" s="1"/>
  <c r="L221" i="2"/>
  <c r="D27" i="3" s="1"/>
  <c r="L205" i="2"/>
  <c r="D11" i="3" s="1"/>
  <c r="AD100" i="2"/>
  <c r="AD129" i="2"/>
  <c r="F225" i="2" s="1"/>
  <c r="AD113" i="2"/>
  <c r="F209" i="2" s="1"/>
  <c r="S238" i="2"/>
  <c r="K44" i="3" s="1"/>
  <c r="AA234" i="2"/>
  <c r="S40" i="3" s="1"/>
  <c r="S226" i="2"/>
  <c r="K32" i="3" s="1"/>
  <c r="AA222" i="2"/>
  <c r="S28" i="3" s="1"/>
  <c r="S55" i="3" s="1"/>
  <c r="S59" i="3" s="1"/>
  <c r="S214" i="2"/>
  <c r="K20" i="3" s="1"/>
  <c r="AA210" i="2"/>
  <c r="S16" i="3" s="1"/>
  <c r="S202" i="2"/>
  <c r="K8" i="3" s="1"/>
  <c r="AA198" i="2"/>
  <c r="S4" i="3" s="1"/>
  <c r="S223" i="2"/>
  <c r="K29" i="3" s="1"/>
  <c r="S231" i="2"/>
  <c r="K37" i="3" s="1"/>
  <c r="AC117" i="2"/>
  <c r="H213" i="2" s="1"/>
  <c r="L212" i="2"/>
  <c r="D18" i="3" s="1"/>
  <c r="D80" i="3" s="1"/>
  <c r="H105" i="4"/>
  <c r="F108" i="4"/>
  <c r="N208" i="2"/>
  <c r="F14" i="3" s="1"/>
  <c r="F76" i="3" s="1"/>
  <c r="AE134" i="2"/>
  <c r="G230" i="2" s="1"/>
  <c r="AE114" i="2"/>
  <c r="G210" i="2" s="1"/>
  <c r="U206" i="2"/>
  <c r="M12" i="3" s="1"/>
  <c r="U198" i="2"/>
  <c r="M4" i="3" s="1"/>
  <c r="U223" i="2"/>
  <c r="M29" i="3" s="1"/>
  <c r="S211" i="2"/>
  <c r="K17" i="3" s="1"/>
  <c r="S239" i="2"/>
  <c r="K45" i="3" s="1"/>
  <c r="AA231" i="2"/>
  <c r="S37" i="3" s="1"/>
  <c r="K220" i="2"/>
  <c r="AC100" i="2"/>
  <c r="H196" i="2"/>
  <c r="AA227" i="2"/>
  <c r="S33" i="3" s="1"/>
  <c r="AE103" i="2"/>
  <c r="G199" i="2" s="1"/>
  <c r="AA215" i="2"/>
  <c r="S21" i="3" s="1"/>
  <c r="M197" i="2"/>
  <c r="E3" i="3" s="1"/>
  <c r="E65" i="3" s="1"/>
  <c r="M212" i="2"/>
  <c r="E18" i="3" s="1"/>
  <c r="E80" i="3" s="1"/>
  <c r="M238" i="2"/>
  <c r="E44" i="3" s="1"/>
  <c r="E98" i="3" s="1"/>
  <c r="L202" i="2"/>
  <c r="D8" i="3" s="1"/>
  <c r="K238" i="2"/>
  <c r="M233" i="2"/>
  <c r="E39" i="3" s="1"/>
  <c r="E93" i="3" s="1"/>
  <c r="L217" i="2"/>
  <c r="D23" i="3" s="1"/>
  <c r="N201" i="2"/>
  <c r="F7" i="3" s="1"/>
  <c r="AC121" i="2"/>
  <c r="H217" i="2" s="1"/>
  <c r="AE130" i="2"/>
  <c r="G226" i="2" s="1"/>
  <c r="S210" i="2"/>
  <c r="K16" i="3" s="1"/>
  <c r="S206" i="2"/>
  <c r="K12" i="3" s="1"/>
  <c r="L236" i="2"/>
  <c r="D42" i="3" s="1"/>
  <c r="D96" i="3" s="1"/>
  <c r="AC144" i="2"/>
  <c r="H240" i="2" s="1"/>
  <c r="AC124" i="2"/>
  <c r="H220" i="2" s="1"/>
  <c r="AC112" i="2"/>
  <c r="H208" i="2" s="1"/>
  <c r="U199" i="2"/>
  <c r="M5" i="3" s="1"/>
  <c r="Q239" i="2"/>
  <c r="I45" i="3" s="1"/>
  <c r="AA207" i="2"/>
  <c r="S13" i="3" s="1"/>
  <c r="AE135" i="2"/>
  <c r="G231" i="2" s="1"/>
  <c r="U215" i="2"/>
  <c r="M21" i="3" s="1"/>
  <c r="AA201" i="2"/>
  <c r="S7" i="3" s="1"/>
  <c r="L213" i="2"/>
  <c r="D19" i="3" s="1"/>
  <c r="D81" i="3" s="1"/>
  <c r="M228" i="2"/>
  <c r="E34" i="3" s="1"/>
  <c r="E88" i="3" s="1"/>
  <c r="K226" i="2"/>
  <c r="AD143" i="2"/>
  <c r="F239" i="2" s="1"/>
  <c r="AD127" i="2"/>
  <c r="F223" i="2" s="1"/>
  <c r="L215" i="2"/>
  <c r="D21" i="3" s="1"/>
  <c r="D83" i="3" s="1"/>
  <c r="G106" i="4"/>
  <c r="AE137" i="2"/>
  <c r="G233" i="2" s="1"/>
  <c r="AE129" i="2"/>
  <c r="G225" i="2" s="1"/>
  <c r="S209" i="2"/>
  <c r="K15" i="3" s="1"/>
  <c r="M213" i="2"/>
  <c r="E19" i="3" s="1"/>
  <c r="E81" i="3" s="1"/>
  <c r="L197" i="2"/>
  <c r="D3" i="3" s="1"/>
  <c r="D65" i="3" s="1"/>
  <c r="AE144" i="2"/>
  <c r="G240" i="2" s="1"/>
  <c r="AE120" i="2"/>
  <c r="G216" i="2" s="1"/>
  <c r="L228" i="2"/>
  <c r="D34" i="3" s="1"/>
  <c r="D88" i="3" s="1"/>
  <c r="L238" i="2"/>
  <c r="D44" i="3" s="1"/>
  <c r="D98" i="3" s="1"/>
  <c r="N222" i="2"/>
  <c r="F28" i="3" s="1"/>
  <c r="AE133" i="2"/>
  <c r="G229" i="2" s="1"/>
  <c r="U213" i="2"/>
  <c r="M19" i="3" s="1"/>
  <c r="AA205" i="2"/>
  <c r="S11" i="3" s="1"/>
  <c r="AD137" i="2"/>
  <c r="F233" i="2" s="1"/>
  <c r="AD121" i="2"/>
  <c r="F217" i="2" s="1"/>
  <c r="M201" i="2"/>
  <c r="E7" i="3" s="1"/>
  <c r="E69" i="3" s="1"/>
  <c r="K233" i="2"/>
  <c r="H109" i="4"/>
  <c r="AE116" i="2"/>
  <c r="G212" i="2" s="1"/>
  <c r="P236" i="2"/>
  <c r="H42" i="3" s="1"/>
  <c r="H96" i="3" s="1"/>
  <c r="K204" i="2"/>
  <c r="AE139" i="2"/>
  <c r="G235" i="2" s="1"/>
  <c r="U227" i="2"/>
  <c r="M33" i="3" s="1"/>
  <c r="S199" i="2"/>
  <c r="K5" i="3" s="1"/>
  <c r="R239" i="2"/>
  <c r="J45" i="3" s="1"/>
  <c r="U207" i="2"/>
  <c r="M13" i="3" s="1"/>
  <c r="U236" i="2"/>
  <c r="M42" i="3" s="1"/>
  <c r="S234" i="2"/>
  <c r="K40" i="3" s="1"/>
  <c r="AA230" i="2"/>
  <c r="S36" i="3" s="1"/>
  <c r="Q222" i="2"/>
  <c r="I28" i="3" s="1"/>
  <c r="S198" i="2"/>
  <c r="K4" i="3" s="1"/>
  <c r="P234" i="2"/>
  <c r="H40" i="3" s="1"/>
  <c r="H94" i="3" s="1"/>
  <c r="L218" i="2"/>
  <c r="D24" i="3" s="1"/>
  <c r="P206" i="2"/>
  <c r="H12" i="3" s="1"/>
  <c r="H74" i="3" s="1"/>
  <c r="K228" i="2"/>
  <c r="R199" i="2"/>
  <c r="J5" i="3" s="1"/>
  <c r="X231" i="2"/>
  <c r="P37" i="3" s="1"/>
  <c r="AE119" i="2"/>
  <c r="G215" i="2" s="1"/>
  <c r="AC125" i="2"/>
  <c r="H221" i="2" s="1"/>
  <c r="AE113" i="2"/>
  <c r="G209" i="2" s="1"/>
  <c r="L229" i="2"/>
  <c r="D35" i="3" s="1"/>
  <c r="D89" i="3" s="1"/>
  <c r="K229" i="2"/>
  <c r="AC109" i="2"/>
  <c r="H205" i="2" s="1"/>
  <c r="U240" i="2"/>
  <c r="M46" i="3" s="1"/>
  <c r="U216" i="2"/>
  <c r="M22" i="3" s="1"/>
  <c r="M222" i="2"/>
  <c r="E28" i="3" s="1"/>
  <c r="AC142" i="2"/>
  <c r="H238" i="2" s="1"/>
  <c r="AC130" i="2"/>
  <c r="H226" i="2" s="1"/>
  <c r="AC118" i="2"/>
  <c r="H214" i="2" s="1"/>
  <c r="AC106" i="2"/>
  <c r="H202" i="2" s="1"/>
  <c r="AA229" i="2"/>
  <c r="S35" i="3" s="1"/>
  <c r="L219" i="2"/>
  <c r="D25" i="3" s="1"/>
  <c r="K231" i="2"/>
  <c r="K219" i="2"/>
  <c r="K207" i="2"/>
  <c r="U233" i="2"/>
  <c r="M39" i="3" s="1"/>
  <c r="AA225" i="2"/>
  <c r="S31" i="3" s="1"/>
  <c r="U209" i="2"/>
  <c r="M15" i="3" s="1"/>
  <c r="AD133" i="2"/>
  <c r="F229" i="2" s="1"/>
  <c r="N197" i="2"/>
  <c r="F3" i="3" s="1"/>
  <c r="AC133" i="2"/>
  <c r="H229" i="2" s="1"/>
  <c r="U232" i="2"/>
  <c r="M38" i="3" s="1"/>
  <c r="AA200" i="2"/>
  <c r="S6" i="3" s="1"/>
  <c r="AD142" i="2"/>
  <c r="F238" i="2" s="1"/>
  <c r="L222" i="2"/>
  <c r="D28" i="3" s="1"/>
  <c r="AD106" i="2"/>
  <c r="F202" i="2" s="1"/>
  <c r="K234" i="2"/>
  <c r="K222" i="2"/>
  <c r="K210" i="2"/>
  <c r="AA237" i="2"/>
  <c r="S43" i="3" s="1"/>
  <c r="S221" i="2"/>
  <c r="K27" i="3" s="1"/>
  <c r="Q53" i="3" s="1"/>
  <c r="Q57" i="3" s="1"/>
  <c r="AE117" i="2"/>
  <c r="G213" i="2" s="1"/>
  <c r="Q205" i="2"/>
  <c r="I11" i="3" s="1"/>
  <c r="AE101" i="2"/>
  <c r="G197" i="2" s="1"/>
  <c r="K209" i="2"/>
  <c r="S228" i="2"/>
  <c r="K34" i="3" s="1"/>
  <c r="U220" i="2"/>
  <c r="M26" i="3" s="1"/>
  <c r="M234" i="2"/>
  <c r="E40" i="3" s="1"/>
  <c r="E94" i="3" s="1"/>
  <c r="AD122" i="2"/>
  <c r="F218" i="2" s="1"/>
  <c r="AD110" i="2"/>
  <c r="F206" i="2" s="1"/>
  <c r="M236" i="2"/>
  <c r="E42" i="3" s="1"/>
  <c r="E96" i="3" s="1"/>
  <c r="K216" i="2"/>
  <c r="AE131" i="2"/>
  <c r="G227" i="2" s="1"/>
  <c r="Q199" i="2"/>
  <c r="I5" i="3" s="1"/>
  <c r="AE140" i="2"/>
  <c r="G236" i="2" s="1"/>
  <c r="Q228" i="2"/>
  <c r="I34" i="3" s="1"/>
  <c r="S220" i="2"/>
  <c r="K26" i="3" s="1"/>
  <c r="M224" i="2"/>
  <c r="E30" i="3" s="1"/>
  <c r="E84" i="3" s="1"/>
  <c r="O208" i="2"/>
  <c r="G14" i="3" s="1"/>
  <c r="G76" i="3" s="1"/>
  <c r="AA238" i="2"/>
  <c r="S44" i="3" s="1"/>
  <c r="Q230" i="2"/>
  <c r="I36" i="3" s="1"/>
  <c r="AA226" i="2"/>
  <c r="S32" i="3" s="1"/>
  <c r="R222" i="2"/>
  <c r="J28" i="3" s="1"/>
  <c r="U218" i="2"/>
  <c r="M24" i="3" s="1"/>
  <c r="U214" i="2"/>
  <c r="M20" i="3" s="1"/>
  <c r="U210" i="2"/>
  <c r="M16" i="3" s="1"/>
  <c r="Q206" i="2"/>
  <c r="I12" i="3" s="1"/>
  <c r="X198" i="2"/>
  <c r="P4" i="3" s="1"/>
  <c r="M226" i="2"/>
  <c r="E32" i="3" s="1"/>
  <c r="E86" i="3" s="1"/>
  <c r="N214" i="2"/>
  <c r="F20" i="3" s="1"/>
  <c r="F82" i="3" s="1"/>
  <c r="AD102" i="2"/>
  <c r="F198" i="2" s="1"/>
  <c r="AC132" i="2"/>
  <c r="H228" i="2" s="1"/>
  <c r="AC120" i="2"/>
  <c r="H216" i="2" s="1"/>
  <c r="AC108" i="2"/>
  <c r="H204" i="2" s="1"/>
  <c r="AA235" i="2"/>
  <c r="S41" i="3" s="1"/>
  <c r="AC136" i="2"/>
  <c r="H232" i="2" s="1"/>
  <c r="V227" i="2"/>
  <c r="N33" i="3" s="1"/>
  <c r="Z199" i="2"/>
  <c r="R5" i="3" s="1"/>
  <c r="Z219" i="2"/>
  <c r="R25" i="3" s="1"/>
  <c r="Z211" i="2"/>
  <c r="R17" i="3" s="1"/>
  <c r="S203" i="2"/>
  <c r="K9" i="3" s="1"/>
  <c r="AA239" i="2"/>
  <c r="S45" i="3" s="1"/>
  <c r="AE111" i="2"/>
  <c r="G207" i="2" s="1"/>
  <c r="Y231" i="2"/>
  <c r="Q37" i="3" s="1"/>
  <c r="T215" i="2"/>
  <c r="L21" i="3" s="1"/>
  <c r="K197" i="2"/>
  <c r="X208" i="2"/>
  <c r="P14" i="3" s="1"/>
  <c r="S200" i="2"/>
  <c r="K6" i="3" s="1"/>
  <c r="H106" i="4"/>
  <c r="AD132" i="2"/>
  <c r="F228" i="2" s="1"/>
  <c r="N212" i="2"/>
  <c r="F18" i="3" s="1"/>
  <c r="F80" i="3" s="1"/>
  <c r="O230" i="2"/>
  <c r="G36" i="3" s="1"/>
  <c r="G90" i="3" s="1"/>
  <c r="M210" i="2"/>
  <c r="E16" i="3" s="1"/>
  <c r="E78" i="3" s="1"/>
  <c r="K230" i="2"/>
  <c r="I107" i="4"/>
  <c r="U229" i="2"/>
  <c r="M35" i="3" s="1"/>
  <c r="AE125" i="2"/>
  <c r="G221" i="2" s="1"/>
  <c r="Q213" i="2"/>
  <c r="I19" i="3" s="1"/>
  <c r="AE109" i="2"/>
  <c r="G205" i="2" s="1"/>
  <c r="P233" i="2"/>
  <c r="H39" i="3" s="1"/>
  <c r="H93" i="3" s="1"/>
  <c r="N217" i="2"/>
  <c r="F23" i="3" s="1"/>
  <c r="L201" i="2"/>
  <c r="D7" i="3" s="1"/>
  <c r="D69" i="3" s="1"/>
  <c r="K225" i="2"/>
  <c r="Y228" i="2"/>
  <c r="Q34" i="3" s="1"/>
  <c r="R220" i="2"/>
  <c r="J26" i="3" s="1"/>
  <c r="S204" i="2"/>
  <c r="K10" i="3" s="1"/>
  <c r="AD128" i="2"/>
  <c r="F224" i="2" s="1"/>
  <c r="L208" i="2"/>
  <c r="D14" i="3" s="1"/>
  <c r="D76" i="3" s="1"/>
  <c r="R238" i="2"/>
  <c r="J44" i="3" s="1"/>
  <c r="Q234" i="2"/>
  <c r="I40" i="3" s="1"/>
  <c r="Z230" i="2"/>
  <c r="R36" i="3" s="1"/>
  <c r="R226" i="2"/>
  <c r="J32" i="3" s="1"/>
  <c r="S222" i="2"/>
  <c r="K28" i="3" s="1"/>
  <c r="S218" i="2"/>
  <c r="K24" i="3" s="1"/>
  <c r="AE118" i="2"/>
  <c r="G214" i="2" s="1"/>
  <c r="W210" i="2"/>
  <c r="O16" i="3" s="1"/>
  <c r="V206" i="2"/>
  <c r="N12" i="3" s="1"/>
  <c r="Z202" i="2"/>
  <c r="R8" i="3" s="1"/>
  <c r="W198" i="2"/>
  <c r="O4" i="3" s="1"/>
  <c r="P226" i="2"/>
  <c r="H32" i="3" s="1"/>
  <c r="H86" i="3" s="1"/>
  <c r="P214" i="2"/>
  <c r="H20" i="3" s="1"/>
  <c r="H82" i="3" s="1"/>
  <c r="M198" i="2"/>
  <c r="E4" i="3" s="1"/>
  <c r="E66" i="3" s="1"/>
  <c r="K212" i="2"/>
  <c r="Z235" i="2"/>
  <c r="R41" i="3" s="1"/>
  <c r="Y227" i="2"/>
  <c r="Q33" i="3" s="1"/>
  <c r="AA199" i="2"/>
  <c r="S5" i="3" s="1"/>
  <c r="AE127" i="2"/>
  <c r="G223" i="2" s="1"/>
  <c r="S219" i="2"/>
  <c r="K25" i="3" s="1"/>
  <c r="T211" i="2"/>
  <c r="L17" i="3" s="1"/>
  <c r="V203" i="2"/>
  <c r="N9" i="3" s="1"/>
  <c r="Y239" i="2"/>
  <c r="Q45" i="3" s="1"/>
  <c r="S207" i="2"/>
  <c r="K13" i="3" s="1"/>
  <c r="R231" i="2"/>
  <c r="J37" i="3" s="1"/>
  <c r="V215" i="2"/>
  <c r="N21" i="3" s="1"/>
  <c r="N229" i="2"/>
  <c r="F35" i="3" s="1"/>
  <c r="F89" i="3" s="1"/>
  <c r="N213" i="2"/>
  <c r="F19" i="3" s="1"/>
  <c r="F81" i="3" s="1"/>
  <c r="AD101" i="2"/>
  <c r="F197" i="2" s="1"/>
  <c r="S216" i="2"/>
  <c r="K22" i="3" s="1"/>
  <c r="X200" i="2"/>
  <c r="P6" i="3" s="1"/>
  <c r="P240" i="2"/>
  <c r="H46" i="3" s="1"/>
  <c r="H100" i="3" s="1"/>
  <c r="AD124" i="2"/>
  <c r="F220" i="2" s="1"/>
  <c r="P204" i="2"/>
  <c r="H10" i="3" s="1"/>
  <c r="H72" i="3" s="1"/>
  <c r="P230" i="2"/>
  <c r="H36" i="3" s="1"/>
  <c r="H90" i="3" s="1"/>
  <c r="AD114" i="2"/>
  <c r="F210" i="2" s="1"/>
  <c r="E112" i="4"/>
  <c r="E111" i="4"/>
  <c r="E110" i="4"/>
  <c r="AE141" i="2"/>
  <c r="G237" i="2" s="1"/>
  <c r="S229" i="2"/>
  <c r="K35" i="3" s="1"/>
  <c r="U221" i="2"/>
  <c r="M27" i="3" s="1"/>
  <c r="Y205" i="2"/>
  <c r="Q11" i="3" s="1"/>
  <c r="Y197" i="2"/>
  <c r="Q3" i="3" s="1"/>
  <c r="O233" i="2"/>
  <c r="G39" i="3" s="1"/>
  <c r="G93" i="3" s="1"/>
  <c r="M217" i="2"/>
  <c r="E23" i="3" s="1"/>
  <c r="AD105" i="2"/>
  <c r="F201" i="2" s="1"/>
  <c r="K201" i="2"/>
  <c r="AA236" i="2"/>
  <c r="S42" i="3" s="1"/>
  <c r="Q220" i="2"/>
  <c r="I26" i="3" s="1"/>
  <c r="S212" i="2"/>
  <c r="K18" i="3" s="1"/>
  <c r="N224" i="2"/>
  <c r="F30" i="3" s="1"/>
  <c r="F84" i="3" s="1"/>
  <c r="AD112" i="2"/>
  <c r="F208" i="2" s="1"/>
  <c r="AE142" i="2"/>
  <c r="G238" i="2" s="1"/>
  <c r="AE138" i="2"/>
  <c r="G234" i="2" s="1"/>
  <c r="Z226" i="2"/>
  <c r="R32" i="3" s="1"/>
  <c r="V222" i="2"/>
  <c r="N28" i="3" s="1"/>
  <c r="R218" i="2"/>
  <c r="J24" i="3" s="1"/>
  <c r="X214" i="2"/>
  <c r="P20" i="3" s="1"/>
  <c r="V210" i="2"/>
  <c r="N16" i="3" s="1"/>
  <c r="Z206" i="2"/>
  <c r="R12" i="3" s="1"/>
  <c r="R202" i="2"/>
  <c r="J8" i="3" s="1"/>
  <c r="V198" i="2"/>
  <c r="N4" i="3" s="1"/>
  <c r="AD130" i="2"/>
  <c r="F226" i="2" s="1"/>
  <c r="AD118" i="2"/>
  <c r="F214" i="2" s="1"/>
  <c r="L198" i="2"/>
  <c r="D4" i="3" s="1"/>
  <c r="D66" i="3" s="1"/>
  <c r="J212" i="2"/>
  <c r="W235" i="2"/>
  <c r="O41" i="3" s="1"/>
  <c r="X227" i="2"/>
  <c r="P33" i="3" s="1"/>
  <c r="Y199" i="2"/>
  <c r="Q5" i="3" s="1"/>
  <c r="K236" i="2"/>
  <c r="Y223" i="2"/>
  <c r="Q29" i="3" s="1"/>
  <c r="AE123" i="2"/>
  <c r="G219" i="2" s="1"/>
  <c r="U211" i="2"/>
  <c r="M17" i="3" s="1"/>
  <c r="Y203" i="2"/>
  <c r="Q9" i="3" s="1"/>
  <c r="X239" i="2"/>
  <c r="P45" i="3" s="1"/>
  <c r="R207" i="2"/>
  <c r="J13" i="3" s="1"/>
  <c r="W231" i="2"/>
  <c r="O37" i="3" s="1"/>
  <c r="Q215" i="2"/>
  <c r="I21" i="3" s="1"/>
  <c r="L239" i="2"/>
  <c r="D45" i="3" s="1"/>
  <c r="D99" i="3" s="1"/>
  <c r="P231" i="2"/>
  <c r="H37" i="3" s="1"/>
  <c r="H91" i="3" s="1"/>
  <c r="N223" i="2"/>
  <c r="F29" i="3" s="1"/>
  <c r="N215" i="2"/>
  <c r="F21" i="3" s="1"/>
  <c r="F83" i="3" s="1"/>
  <c r="P207" i="2"/>
  <c r="H13" i="3" s="1"/>
  <c r="H75" i="3" s="1"/>
  <c r="M199" i="2"/>
  <c r="E5" i="3" s="1"/>
  <c r="E67" i="3" s="1"/>
  <c r="K235" i="2"/>
  <c r="K223" i="2"/>
  <c r="K211" i="2"/>
  <c r="K199" i="2"/>
  <c r="S233" i="2"/>
  <c r="K39" i="3" s="1"/>
  <c r="U225" i="2"/>
  <c r="M31" i="3" s="1"/>
  <c r="X201" i="2"/>
  <c r="P7" i="3" s="1"/>
  <c r="M229" i="2"/>
  <c r="E35" i="3" s="1"/>
  <c r="E89" i="3" s="1"/>
  <c r="AD117" i="2"/>
  <c r="F213" i="2" s="1"/>
  <c r="P197" i="2"/>
  <c r="H3" i="3" s="1"/>
  <c r="X240" i="2"/>
  <c r="P46" i="3" s="1"/>
  <c r="R232" i="2"/>
  <c r="J38" i="3" s="1"/>
  <c r="U224" i="2"/>
  <c r="M30" i="3" s="1"/>
  <c r="R216" i="2"/>
  <c r="J22" i="3" s="1"/>
  <c r="U208" i="2"/>
  <c r="M14" i="3" s="1"/>
  <c r="O240" i="2"/>
  <c r="G46" i="3" s="1"/>
  <c r="G100" i="3" s="1"/>
  <c r="P220" i="2"/>
  <c r="H26" i="3" s="1"/>
  <c r="O204" i="2"/>
  <c r="G10" i="3" s="1"/>
  <c r="G72" i="3" s="1"/>
  <c r="AD134" i="2"/>
  <c r="F230" i="2" s="1"/>
  <c r="L210" i="2"/>
  <c r="D16" i="3" s="1"/>
  <c r="D78" i="3" s="1"/>
  <c r="K218" i="2"/>
  <c r="K206" i="2"/>
  <c r="Q237" i="2"/>
  <c r="I43" i="3" s="1"/>
  <c r="R229" i="2"/>
  <c r="J35" i="3" s="1"/>
  <c r="X205" i="2"/>
  <c r="P11" i="3" s="1"/>
  <c r="X197" i="2"/>
  <c r="P3" i="3" s="1"/>
  <c r="P225" i="2"/>
  <c r="H31" i="3" s="1"/>
  <c r="H85" i="3" s="1"/>
  <c r="M209" i="2"/>
  <c r="E15" i="3" s="1"/>
  <c r="E77" i="3" s="1"/>
  <c r="AC129" i="2"/>
  <c r="H225" i="2"/>
  <c r="AC105" i="2"/>
  <c r="H201" i="2" s="1"/>
  <c r="R236" i="2"/>
  <c r="J42" i="3" s="1"/>
  <c r="AE132" i="2"/>
  <c r="G228" i="2" s="1"/>
  <c r="Z220" i="2"/>
  <c r="R26" i="3" s="1"/>
  <c r="R212" i="2"/>
  <c r="J18" i="3" s="1"/>
  <c r="AE108" i="2"/>
  <c r="G204" i="2" s="1"/>
  <c r="P232" i="2"/>
  <c r="H38" i="3" s="1"/>
  <c r="H92" i="3" s="1"/>
  <c r="AD120" i="2"/>
  <c r="F216" i="2" s="1"/>
  <c r="AD104" i="2"/>
  <c r="F200" i="2" s="1"/>
  <c r="Q238" i="2"/>
  <c r="I44" i="3" s="1"/>
  <c r="X234" i="2"/>
  <c r="P40" i="3" s="1"/>
  <c r="S230" i="2"/>
  <c r="K36" i="3" s="1"/>
  <c r="Q226" i="2"/>
  <c r="I32" i="3" s="1"/>
  <c r="AE126" i="2"/>
  <c r="G222" i="2" s="1"/>
  <c r="Z218" i="2"/>
  <c r="R24" i="3" s="1"/>
  <c r="W214" i="2"/>
  <c r="O20" i="3" s="1"/>
  <c r="R210" i="2"/>
  <c r="J16" i="3" s="1"/>
  <c r="AE110" i="2"/>
  <c r="G206" i="2" s="1"/>
  <c r="Q202" i="2"/>
  <c r="I8" i="3" s="1"/>
  <c r="Q198" i="2"/>
  <c r="I4" i="3" s="1"/>
  <c r="O234" i="2"/>
  <c r="G40" i="3" s="1"/>
  <c r="G94" i="3" s="1"/>
  <c r="O218" i="2"/>
  <c r="G24" i="3" s="1"/>
  <c r="N206" i="2"/>
  <c r="F12" i="3" s="1"/>
  <c r="F74" i="3" s="1"/>
  <c r="AC128" i="2"/>
  <c r="H224" i="2" s="1"/>
  <c r="AC116" i="2"/>
  <c r="H212" i="2"/>
  <c r="AC104" i="2"/>
  <c r="H200" i="2" s="1"/>
  <c r="U235" i="2"/>
  <c r="M41" i="3" s="1"/>
  <c r="W227" i="2"/>
  <c r="O33" i="3" s="1"/>
  <c r="W199" i="2"/>
  <c r="O5" i="3" s="1"/>
  <c r="J236" i="2"/>
  <c r="X223" i="2"/>
  <c r="P29" i="3" s="1"/>
  <c r="AA219" i="2"/>
  <c r="S25" i="3" s="1"/>
  <c r="AE115" i="2"/>
  <c r="G211" i="2" s="1"/>
  <c r="X203" i="2"/>
  <c r="P9" i="3" s="1"/>
  <c r="U239" i="2"/>
  <c r="M45" i="3" s="1"/>
  <c r="Q207" i="2"/>
  <c r="I13" i="3" s="1"/>
  <c r="Q231" i="2"/>
  <c r="I37" i="3" s="1"/>
  <c r="Z215" i="2"/>
  <c r="R21" i="3" s="1"/>
  <c r="L199" i="2"/>
  <c r="D5" i="3" s="1"/>
  <c r="D67" i="3" s="1"/>
  <c r="AC139" i="2"/>
  <c r="H235" i="2"/>
  <c r="AC127" i="2"/>
  <c r="H223" i="2" s="1"/>
  <c r="AC115" i="2"/>
  <c r="H211" i="2" s="1"/>
  <c r="AC103" i="2"/>
  <c r="H199" i="2" s="1"/>
  <c r="R233" i="2"/>
  <c r="J39" i="3" s="1"/>
  <c r="AE121" i="2"/>
  <c r="G217" i="2" s="1"/>
  <c r="AE105" i="2"/>
  <c r="G201" i="2" s="1"/>
  <c r="O237" i="2"/>
  <c r="G43" i="3" s="1"/>
  <c r="G97" i="3" s="1"/>
  <c r="O221" i="2"/>
  <c r="G27" i="3" s="1"/>
  <c r="AD109" i="2"/>
  <c r="F205" i="2" s="1"/>
  <c r="K237" i="2"/>
  <c r="K213" i="2"/>
  <c r="AA240" i="2"/>
  <c r="S46" i="3" s="1"/>
  <c r="Q232" i="2"/>
  <c r="I38" i="3" s="1"/>
  <c r="Q216" i="2"/>
  <c r="I22" i="3" s="1"/>
  <c r="M240" i="2"/>
  <c r="E46" i="3" s="1"/>
  <c r="E100" i="3" s="1"/>
  <c r="N220" i="2"/>
  <c r="F26" i="3" s="1"/>
  <c r="AD108" i="2"/>
  <c r="F204" i="2" s="1"/>
  <c r="I105" i="4"/>
  <c r="N238" i="2"/>
  <c r="F44" i="3" s="1"/>
  <c r="F98" i="3" s="1"/>
  <c r="AD126" i="2"/>
  <c r="F222" i="2" s="1"/>
  <c r="N202" i="2"/>
  <c r="F8" i="3" s="1"/>
  <c r="F70" i="3" s="1"/>
  <c r="AC134" i="2"/>
  <c r="H230" i="2" s="1"/>
  <c r="AC122" i="2"/>
  <c r="H218" i="2" s="1"/>
  <c r="AC110" i="2"/>
  <c r="H206" i="2" s="1"/>
  <c r="S237" i="2"/>
  <c r="K43" i="3" s="1"/>
  <c r="AA221" i="2"/>
  <c r="S27" i="3" s="1"/>
  <c r="S213" i="2"/>
  <c r="K19" i="3" s="1"/>
  <c r="AA197" i="2"/>
  <c r="S3" i="3" s="1"/>
  <c r="L225" i="2"/>
  <c r="D31" i="3" s="1"/>
  <c r="D85" i="3" s="1"/>
  <c r="L209" i="2"/>
  <c r="D15" i="3" s="1"/>
  <c r="D77" i="3" s="1"/>
  <c r="K217" i="2"/>
  <c r="Q236" i="2"/>
  <c r="I42" i="3" s="1"/>
  <c r="U228" i="2"/>
  <c r="M34" i="3" s="1"/>
  <c r="Y220" i="2"/>
  <c r="Q26" i="3" s="1"/>
  <c r="Q212" i="2"/>
  <c r="I18" i="3" s="1"/>
  <c r="U204" i="2"/>
  <c r="M10" i="3" s="1"/>
  <c r="AE100" i="2"/>
  <c r="O232" i="2"/>
  <c r="G38" i="3" s="1"/>
  <c r="G92" i="3" s="1"/>
  <c r="L216" i="2"/>
  <c r="D22" i="3" s="1"/>
  <c r="M200" i="2"/>
  <c r="E6" i="3" s="1"/>
  <c r="E68" i="3" s="1"/>
  <c r="F107" i="4"/>
  <c r="V238" i="2"/>
  <c r="N44" i="3" s="1"/>
  <c r="Z234" i="2"/>
  <c r="R40" i="3" s="1"/>
  <c r="V230" i="2"/>
  <c r="N36" i="3" s="1"/>
  <c r="X226" i="2"/>
  <c r="P32" i="3" s="1"/>
  <c r="U222" i="2"/>
  <c r="M28" i="3" s="1"/>
  <c r="AE122" i="2"/>
  <c r="G218" i="2" s="1"/>
  <c r="Z214" i="2"/>
  <c r="R20" i="3" s="1"/>
  <c r="Q210" i="2"/>
  <c r="I16" i="3" s="1"/>
  <c r="Y206" i="2"/>
  <c r="Q12" i="3" s="1"/>
  <c r="AE106" i="2"/>
  <c r="G202" i="2" s="1"/>
  <c r="AE102" i="2"/>
  <c r="G198" i="2" s="1"/>
  <c r="N234" i="2"/>
  <c r="F40" i="3" s="1"/>
  <c r="F94" i="3" s="1"/>
  <c r="P218" i="2"/>
  <c r="H24" i="3" s="1"/>
  <c r="M206" i="2"/>
  <c r="E12" i="3" s="1"/>
  <c r="K208" i="2"/>
  <c r="T235" i="2"/>
  <c r="L41" i="3" s="1"/>
  <c r="S227" i="2"/>
  <c r="K33" i="3" s="1"/>
  <c r="V199" i="2"/>
  <c r="N5" i="3" s="1"/>
  <c r="W223" i="2"/>
  <c r="O29" i="3" s="1"/>
  <c r="U219" i="2"/>
  <c r="M25" i="3" s="1"/>
  <c r="M54" i="3" s="1"/>
  <c r="R211" i="2"/>
  <c r="J17" i="3" s="1"/>
  <c r="Q203" i="2"/>
  <c r="I9" i="3" s="1"/>
  <c r="T239" i="2"/>
  <c r="L45" i="3" s="1"/>
  <c r="Y207" i="2"/>
  <c r="Q13" i="3" s="1"/>
  <c r="U231" i="2"/>
  <c r="M37" i="3" s="1"/>
  <c r="Y215" i="2"/>
  <c r="Q21" i="3" s="1"/>
  <c r="M235" i="2"/>
  <c r="E41" i="3" s="1"/>
  <c r="E95" i="3" s="1"/>
  <c r="AD131" i="2"/>
  <c r="F227" i="2" s="1"/>
  <c r="AD123" i="2"/>
  <c r="F219" i="2" s="1"/>
  <c r="M211" i="2"/>
  <c r="E17" i="3" s="1"/>
  <c r="E79" i="3" s="1"/>
  <c r="N203" i="2"/>
  <c r="F9" i="3" s="1"/>
  <c r="F71" i="3" s="1"/>
  <c r="AA233" i="2"/>
  <c r="S39" i="3" s="1"/>
  <c r="S225" i="2"/>
  <c r="K31" i="3" s="1"/>
  <c r="AA209" i="2"/>
  <c r="S15" i="3" s="1"/>
  <c r="S201" i="2"/>
  <c r="K7" i="3" s="1"/>
  <c r="P237" i="2"/>
  <c r="H43" i="3" s="1"/>
  <c r="H97" i="3" s="1"/>
  <c r="AD125" i="2"/>
  <c r="F221" i="2" s="1"/>
  <c r="P205" i="2"/>
  <c r="H11" i="3" s="1"/>
  <c r="H73" i="3" s="1"/>
  <c r="AE136" i="2"/>
  <c r="G232" i="2" s="1"/>
  <c r="S224" i="2"/>
  <c r="K30" i="3" s="1"/>
  <c r="S208" i="2"/>
  <c r="K14" i="3" s="1"/>
  <c r="U200" i="2"/>
  <c r="M6" i="3" s="1"/>
  <c r="N240" i="2"/>
  <c r="F46" i="3" s="1"/>
  <c r="F100" i="3" s="1"/>
  <c r="O220" i="2"/>
  <c r="G26" i="3" s="1"/>
  <c r="N204" i="2"/>
  <c r="F10" i="3" s="1"/>
  <c r="F72" i="3" s="1"/>
  <c r="O238" i="2"/>
  <c r="G44" i="3" s="1"/>
  <c r="G98" i="3" s="1"/>
  <c r="P222" i="2"/>
  <c r="H28" i="3" s="1"/>
  <c r="M202" i="2"/>
  <c r="E8" i="3" s="1"/>
  <c r="K214" i="2"/>
  <c r="K202" i="2"/>
  <c r="R237" i="2"/>
  <c r="J43" i="3" s="1"/>
  <c r="Z221" i="2"/>
  <c r="R27" i="3" s="1"/>
  <c r="R213" i="2"/>
  <c r="J19" i="3" s="1"/>
  <c r="Z197" i="2"/>
  <c r="R3" i="3" s="1"/>
  <c r="O225" i="2"/>
  <c r="G31" i="3" s="1"/>
  <c r="G85" i="3" s="1"/>
  <c r="P209" i="2"/>
  <c r="H15" i="3" s="1"/>
  <c r="H77" i="3" s="1"/>
  <c r="S236" i="2"/>
  <c r="K42" i="3" s="1"/>
  <c r="AA228" i="2"/>
  <c r="S34" i="3" s="1"/>
  <c r="X220" i="2"/>
  <c r="P26" i="3" s="1"/>
  <c r="U212" i="2"/>
  <c r="M18" i="3" s="1"/>
  <c r="Q204" i="2"/>
  <c r="I10" i="3" s="1"/>
  <c r="L232" i="2"/>
  <c r="D38" i="3" s="1"/>
  <c r="D92" i="3" s="1"/>
  <c r="M216" i="2"/>
  <c r="E22" i="3" s="1"/>
  <c r="L200" i="2"/>
  <c r="D6" i="3" s="1"/>
  <c r="D68" i="3" s="1"/>
  <c r="U238" i="2"/>
  <c r="M44" i="3" s="1"/>
  <c r="V234" i="2"/>
  <c r="N40" i="3" s="1"/>
  <c r="U230" i="2"/>
  <c r="M36" i="3" s="1"/>
  <c r="W226" i="2"/>
  <c r="O32" i="3" s="1"/>
  <c r="X222" i="2"/>
  <c r="P28" i="3" s="1"/>
  <c r="Y218" i="2"/>
  <c r="Q24" i="3" s="1"/>
  <c r="Y214" i="2"/>
  <c r="Q20" i="3" s="1"/>
  <c r="Z210" i="2"/>
  <c r="R16" i="3" s="1"/>
  <c r="AA206" i="2"/>
  <c r="S12" i="3" s="1"/>
  <c r="AA202" i="2"/>
  <c r="S8" i="3" s="1"/>
  <c r="Z198" i="2"/>
  <c r="R4" i="3" s="1"/>
  <c r="AD138" i="2"/>
  <c r="F234" i="2" s="1"/>
  <c r="N218" i="2"/>
  <c r="F24" i="3" s="1"/>
  <c r="L206" i="2"/>
  <c r="D12" i="3" s="1"/>
  <c r="AD140" i="2"/>
  <c r="F236" i="2" s="1"/>
  <c r="K240" i="2"/>
  <c r="J208" i="2"/>
  <c r="V235" i="2"/>
  <c r="N41" i="3" s="1"/>
  <c r="R227" i="2"/>
  <c r="J33" i="3" s="1"/>
  <c r="X199" i="2"/>
  <c r="P5" i="3" s="1"/>
  <c r="AC140" i="2"/>
  <c r="H236" i="2"/>
  <c r="AA223" i="2"/>
  <c r="S29" i="3" s="1"/>
  <c r="T219" i="2"/>
  <c r="L25" i="3" s="1"/>
  <c r="W211" i="2"/>
  <c r="O17" i="3" s="1"/>
  <c r="U203" i="2"/>
  <c r="M9" i="3" s="1"/>
  <c r="AE143" i="2"/>
  <c r="G239" i="2" s="1"/>
  <c r="X207" i="2"/>
  <c r="P13" i="3" s="1"/>
  <c r="T231" i="2"/>
  <c r="L37" i="3" s="1"/>
  <c r="S215" i="2"/>
  <c r="K21" i="3" s="1"/>
  <c r="K60" i="4" l="1"/>
  <c r="Q60" i="4"/>
  <c r="P60" i="4"/>
  <c r="N60" i="4"/>
  <c r="S60" i="4"/>
  <c r="D136" i="4"/>
  <c r="D164" i="4" s="1"/>
  <c r="M73" i="4"/>
  <c r="M80" i="4"/>
  <c r="M72" i="4"/>
  <c r="M68" i="4"/>
  <c r="M79" i="4"/>
  <c r="M69" i="4"/>
  <c r="L99" i="4"/>
  <c r="R99" i="4" s="1"/>
  <c r="L70" i="4"/>
  <c r="R70" i="4" s="1"/>
  <c r="L78" i="4"/>
  <c r="L80" i="4"/>
  <c r="R80" i="4" s="1"/>
  <c r="L86" i="4"/>
  <c r="L71" i="4"/>
  <c r="R71" i="4" s="1"/>
  <c r="L77" i="4"/>
  <c r="R77" i="4" s="1"/>
  <c r="L100" i="4"/>
  <c r="R100" i="4" s="1"/>
  <c r="L94" i="4"/>
  <c r="L83" i="4"/>
  <c r="R83" i="4" s="1"/>
  <c r="L91" i="4"/>
  <c r="L81" i="4"/>
  <c r="R81" i="4" s="1"/>
  <c r="L85" i="4"/>
  <c r="R85" i="4" s="1"/>
  <c r="L93" i="4"/>
  <c r="L88" i="4"/>
  <c r="L84" i="4"/>
  <c r="R84" i="4" s="1"/>
  <c r="L73" i="4"/>
  <c r="L75" i="4"/>
  <c r="R75" i="4" s="1"/>
  <c r="L66" i="4"/>
  <c r="L68" i="4"/>
  <c r="R68" i="4" s="1"/>
  <c r="L98" i="4"/>
  <c r="R98" i="4" s="1"/>
  <c r="L90" i="4"/>
  <c r="L74" i="4"/>
  <c r="R74" i="4" s="1"/>
  <c r="L82" i="4"/>
  <c r="L89" i="4"/>
  <c r="L79" i="4"/>
  <c r="R79" i="4" s="1"/>
  <c r="L76" i="4"/>
  <c r="R76" i="4" s="1"/>
  <c r="L67" i="4"/>
  <c r="R67" i="4" s="1"/>
  <c r="L97" i="4"/>
  <c r="R97" i="4" s="1"/>
  <c r="L69" i="4"/>
  <c r="R69" i="4" s="1"/>
  <c r="L87" i="4"/>
  <c r="L92" i="4"/>
  <c r="L95" i="4"/>
  <c r="L96" i="4"/>
  <c r="L72" i="4"/>
  <c r="R72" i="4" s="1"/>
  <c r="L65" i="4"/>
  <c r="R65" i="4" s="1"/>
  <c r="M70" i="4"/>
  <c r="M89" i="4"/>
  <c r="M88" i="4"/>
  <c r="K94" i="4"/>
  <c r="K83" i="4"/>
  <c r="K71" i="4"/>
  <c r="K81" i="4"/>
  <c r="K85" i="4"/>
  <c r="K88" i="4"/>
  <c r="K73" i="4"/>
  <c r="K75" i="4"/>
  <c r="K66" i="4"/>
  <c r="K98" i="4"/>
  <c r="K86" i="4"/>
  <c r="K91" i="4"/>
  <c r="K84" i="4"/>
  <c r="K68" i="4"/>
  <c r="K77" i="4"/>
  <c r="K93" i="4"/>
  <c r="K100" i="4"/>
  <c r="K89" i="4"/>
  <c r="K79" i="4"/>
  <c r="K67" i="4"/>
  <c r="K99" i="4"/>
  <c r="K82" i="4"/>
  <c r="K95" i="4"/>
  <c r="K96" i="4"/>
  <c r="K90" i="4"/>
  <c r="K80" i="4"/>
  <c r="K74" i="4"/>
  <c r="K69" i="4"/>
  <c r="K72" i="4"/>
  <c r="K76" i="4"/>
  <c r="K65" i="4"/>
  <c r="K97" i="4"/>
  <c r="K87" i="4"/>
  <c r="K92" i="4"/>
  <c r="K70" i="4"/>
  <c r="K78" i="4"/>
  <c r="M100" i="4"/>
  <c r="M78" i="4"/>
  <c r="M90" i="4"/>
  <c r="M91" i="4"/>
  <c r="M84" i="4"/>
  <c r="M71" i="4"/>
  <c r="M77" i="4"/>
  <c r="M94" i="4"/>
  <c r="M83" i="4"/>
  <c r="M75" i="4"/>
  <c r="M85" i="4"/>
  <c r="M93" i="4"/>
  <c r="M96" i="4"/>
  <c r="M76" i="4"/>
  <c r="M74" i="4"/>
  <c r="M97" i="4"/>
  <c r="M82" i="4"/>
  <c r="M65" i="4"/>
  <c r="M95" i="4"/>
  <c r="M92" i="4"/>
  <c r="M99" i="4"/>
  <c r="M67" i="4"/>
  <c r="M98" i="4"/>
  <c r="M86" i="4"/>
  <c r="M87" i="4"/>
  <c r="M81" i="4"/>
  <c r="M66" i="4"/>
  <c r="J65" i="4"/>
  <c r="O65" i="4" s="1"/>
  <c r="J88" i="4"/>
  <c r="O88" i="4" s="1"/>
  <c r="J73" i="4"/>
  <c r="N73" i="4" s="1"/>
  <c r="J75" i="4"/>
  <c r="O75" i="4" s="1"/>
  <c r="J93" i="4"/>
  <c r="J98" i="4"/>
  <c r="N98" i="4" s="1"/>
  <c r="J86" i="4"/>
  <c r="J100" i="4"/>
  <c r="N100" i="4" s="1"/>
  <c r="J84" i="4"/>
  <c r="N84" i="4" s="1"/>
  <c r="J91" i="4"/>
  <c r="N91" i="4" s="1"/>
  <c r="J66" i="4"/>
  <c r="N66" i="4" s="1"/>
  <c r="J68" i="4"/>
  <c r="N68" i="4" s="1"/>
  <c r="J71" i="4"/>
  <c r="N71" i="4" s="1"/>
  <c r="J77" i="4"/>
  <c r="J81" i="4"/>
  <c r="O81" i="4" s="1"/>
  <c r="J85" i="4"/>
  <c r="N85" i="4" s="1"/>
  <c r="J89" i="4"/>
  <c r="J97" i="4"/>
  <c r="O97" i="4" s="1"/>
  <c r="J74" i="4"/>
  <c r="N74" i="4" s="1"/>
  <c r="J79" i="4"/>
  <c r="N79" i="4" s="1"/>
  <c r="J96" i="4"/>
  <c r="J67" i="4"/>
  <c r="N67" i="4" s="1"/>
  <c r="J69" i="4"/>
  <c r="O69" i="4" s="1"/>
  <c r="J92" i="4"/>
  <c r="J72" i="4"/>
  <c r="O72" i="4" s="1"/>
  <c r="J76" i="4"/>
  <c r="O76" i="4" s="1"/>
  <c r="J90" i="4"/>
  <c r="O90" i="4" s="1"/>
  <c r="J80" i="4"/>
  <c r="N80" i="4" s="1"/>
  <c r="J87" i="4"/>
  <c r="N87" i="4" s="1"/>
  <c r="J70" i="4"/>
  <c r="N70" i="4" s="1"/>
  <c r="J99" i="4"/>
  <c r="O99" i="4" s="1"/>
  <c r="J94" i="4"/>
  <c r="J82" i="4"/>
  <c r="N82" i="4" s="1"/>
  <c r="J95" i="4"/>
  <c r="J78" i="4"/>
  <c r="N78" i="4" s="1"/>
  <c r="J83" i="4"/>
  <c r="O83" i="4" s="1"/>
  <c r="J55" i="3"/>
  <c r="J59" i="3" s="1"/>
  <c r="I55" i="3"/>
  <c r="I59" i="3" s="1"/>
  <c r="Q55" i="3"/>
  <c r="Q59" i="3" s="1"/>
  <c r="Q54" i="3"/>
  <c r="Q58" i="3" s="1"/>
  <c r="Q60" i="3" s="1"/>
  <c r="L55" i="3"/>
  <c r="L59" i="3" s="1"/>
  <c r="G68" i="3"/>
  <c r="R54" i="3"/>
  <c r="R58" i="3" s="1"/>
  <c r="R60" i="3" s="1"/>
  <c r="R55" i="3"/>
  <c r="R59" i="3" s="1"/>
  <c r="D74" i="3"/>
  <c r="E109" i="3" s="1"/>
  <c r="F68" i="3"/>
  <c r="G108" i="3" s="1"/>
  <c r="H65" i="3"/>
  <c r="I105" i="3" s="1"/>
  <c r="G67" i="3"/>
  <c r="S54" i="3"/>
  <c r="S58" i="3" s="1"/>
  <c r="S60" i="3" s="1"/>
  <c r="F69" i="3"/>
  <c r="G109" i="3" s="1"/>
  <c r="P54" i="3"/>
  <c r="P58" i="3" s="1"/>
  <c r="H66" i="3"/>
  <c r="I106" i="3" s="1"/>
  <c r="D72" i="3"/>
  <c r="E107" i="3" s="1"/>
  <c r="E72" i="3"/>
  <c r="F107" i="3" s="1"/>
  <c r="O55" i="3"/>
  <c r="O59" i="3" s="1"/>
  <c r="E74" i="3"/>
  <c r="F66" i="3"/>
  <c r="G106" i="3" s="1"/>
  <c r="P53" i="3"/>
  <c r="P57" i="3" s="1"/>
  <c r="L54" i="3"/>
  <c r="L58" i="3" s="1"/>
  <c r="G65" i="3"/>
  <c r="H105" i="3" s="1"/>
  <c r="E73" i="3"/>
  <c r="M53" i="3"/>
  <c r="M57" i="3" s="1"/>
  <c r="M58" i="3"/>
  <c r="E71" i="3"/>
  <c r="D71" i="3"/>
  <c r="E106" i="3" s="1"/>
  <c r="E70" i="3"/>
  <c r="K54" i="3"/>
  <c r="K58" i="3" s="1"/>
  <c r="K60" i="3" s="1"/>
  <c r="K55" i="3"/>
  <c r="K59" i="3" s="1"/>
  <c r="F65" i="3"/>
  <c r="G105" i="3" s="1"/>
  <c r="G66" i="3"/>
  <c r="H106" i="3" s="1"/>
  <c r="H68" i="3"/>
  <c r="I108" i="3" s="1"/>
  <c r="G69" i="3"/>
  <c r="O54" i="3"/>
  <c r="O58" i="3" s="1"/>
  <c r="O53" i="3"/>
  <c r="O57" i="3" s="1"/>
  <c r="O60" i="3" s="1"/>
  <c r="N54" i="3"/>
  <c r="N58" i="3" s="1"/>
  <c r="N60" i="3" s="1"/>
  <c r="P55" i="3"/>
  <c r="P59" i="3" s="1"/>
  <c r="D70" i="3"/>
  <c r="E105" i="3" s="1"/>
  <c r="D73" i="3"/>
  <c r="E108" i="3" s="1"/>
  <c r="M55" i="3"/>
  <c r="M59" i="3" s="1"/>
  <c r="H67" i="3"/>
  <c r="I107" i="3" s="1"/>
  <c r="H69" i="3"/>
  <c r="I109" i="3" s="1"/>
  <c r="F67" i="3"/>
  <c r="G107" i="3" s="1"/>
  <c r="U106" i="4"/>
  <c r="V108" i="3"/>
  <c r="G110" i="4"/>
  <c r="U105" i="4"/>
  <c r="U107" i="4"/>
  <c r="G111" i="4"/>
  <c r="G196" i="2"/>
  <c r="U108" i="3"/>
  <c r="U110" i="3" s="1"/>
  <c r="I112" i="4"/>
  <c r="I110" i="4"/>
  <c r="I111" i="4"/>
  <c r="V105" i="3"/>
  <c r="V105" i="4"/>
  <c r="V107" i="3"/>
  <c r="V107" i="4"/>
  <c r="F110" i="4"/>
  <c r="F111" i="4"/>
  <c r="F112" i="4"/>
  <c r="G112" i="4"/>
  <c r="V109" i="4"/>
  <c r="V109" i="3"/>
  <c r="V106" i="4"/>
  <c r="V106" i="3"/>
  <c r="F196" i="2"/>
  <c r="D118" i="4"/>
  <c r="D130" i="4"/>
  <c r="D160" i="4" s="1"/>
  <c r="D121" i="4"/>
  <c r="D133" i="4"/>
  <c r="D117" i="4"/>
  <c r="D137" i="4"/>
  <c r="D165" i="4" s="1"/>
  <c r="D151" i="4"/>
  <c r="D167" i="4" s="1"/>
  <c r="D141" i="4"/>
  <c r="E193" i="4" s="1"/>
  <c r="D143" i="4"/>
  <c r="E195" i="4" s="1"/>
  <c r="D125" i="4"/>
  <c r="D149" i="4"/>
  <c r="D166" i="4" s="1"/>
  <c r="D122" i="4"/>
  <c r="D126" i="4"/>
  <c r="D148" i="4"/>
  <c r="E200" i="4" s="1"/>
  <c r="D123" i="4"/>
  <c r="D144" i="4"/>
  <c r="E196" i="4" s="1"/>
  <c r="D152" i="4"/>
  <c r="D168" i="4" s="1"/>
  <c r="D146" i="4"/>
  <c r="E198" i="4" s="1"/>
  <c r="D131" i="4"/>
  <c r="D161" i="4" s="1"/>
  <c r="D134" i="4"/>
  <c r="D162" i="4" s="1"/>
  <c r="D150" i="4"/>
  <c r="D138" i="4"/>
  <c r="E190" i="4" s="1"/>
  <c r="D140" i="4"/>
  <c r="E192" i="4" s="1"/>
  <c r="D139" i="4"/>
  <c r="E191" i="4" s="1"/>
  <c r="D120" i="4"/>
  <c r="D119" i="4"/>
  <c r="D128" i="4"/>
  <c r="D158" i="4" s="1"/>
  <c r="D129" i="4"/>
  <c r="D159" i="4" s="1"/>
  <c r="D147" i="4"/>
  <c r="E199" i="4" s="1"/>
  <c r="D127" i="4"/>
  <c r="D157" i="4" s="1"/>
  <c r="D145" i="4"/>
  <c r="E197" i="4" s="1"/>
  <c r="D142" i="4"/>
  <c r="E194" i="4" s="1"/>
  <c r="D124" i="4"/>
  <c r="D132" i="4"/>
  <c r="D135" i="4"/>
  <c r="D163" i="4" s="1"/>
  <c r="H112" i="4"/>
  <c r="H110" i="4"/>
  <c r="H111" i="4"/>
  <c r="J79" i="3" l="1"/>
  <c r="J60" i="3"/>
  <c r="P60" i="3"/>
  <c r="L60" i="3"/>
  <c r="I96" i="3"/>
  <c r="I60" i="3"/>
  <c r="M60" i="3"/>
  <c r="I93" i="3"/>
  <c r="L95" i="3"/>
  <c r="K94" i="3"/>
  <c r="S77" i="4"/>
  <c r="S73" i="4"/>
  <c r="Q65" i="4"/>
  <c r="P79" i="4"/>
  <c r="N97" i="4"/>
  <c r="P89" i="4"/>
  <c r="S97" i="4"/>
  <c r="S74" i="4"/>
  <c r="R95" i="4"/>
  <c r="S65" i="4"/>
  <c r="S71" i="4"/>
  <c r="N69" i="4"/>
  <c r="O94" i="4"/>
  <c r="N96" i="4"/>
  <c r="P82" i="4"/>
  <c r="P99" i="4"/>
  <c r="S81" i="4"/>
  <c r="S84" i="4"/>
  <c r="N94" i="4"/>
  <c r="P67" i="4"/>
  <c r="O100" i="4"/>
  <c r="O84" i="4"/>
  <c r="S98" i="4"/>
  <c r="S85" i="4"/>
  <c r="O66" i="4"/>
  <c r="P66" i="4"/>
  <c r="R96" i="4"/>
  <c r="O78" i="4"/>
  <c r="Q69" i="4"/>
  <c r="Q79" i="4"/>
  <c r="P78" i="4"/>
  <c r="S83" i="4"/>
  <c r="O95" i="4"/>
  <c r="P70" i="4"/>
  <c r="O93" i="4"/>
  <c r="P75" i="4"/>
  <c r="P95" i="4"/>
  <c r="O74" i="4"/>
  <c r="Q92" i="4"/>
  <c r="P97" i="4"/>
  <c r="N93" i="4"/>
  <c r="P93" i="4"/>
  <c r="Q77" i="4"/>
  <c r="S66" i="4"/>
  <c r="P76" i="4"/>
  <c r="Q100" i="4"/>
  <c r="O98" i="4"/>
  <c r="S100" i="4"/>
  <c r="Q95" i="4"/>
  <c r="O70" i="4"/>
  <c r="S82" i="4"/>
  <c r="S69" i="4"/>
  <c r="Q97" i="4"/>
  <c r="N86" i="4"/>
  <c r="R87" i="4"/>
  <c r="P68" i="4"/>
  <c r="P83" i="4"/>
  <c r="S68" i="4"/>
  <c r="Q98" i="4"/>
  <c r="S76" i="4"/>
  <c r="S78" i="4"/>
  <c r="S75" i="4"/>
  <c r="O68" i="4"/>
  <c r="N83" i="4"/>
  <c r="Q90" i="4"/>
  <c r="Q84" i="4"/>
  <c r="P98" i="4"/>
  <c r="N99" i="4"/>
  <c r="P80" i="4"/>
  <c r="N65" i="4"/>
  <c r="O86" i="4"/>
  <c r="S90" i="4"/>
  <c r="S87" i="4"/>
  <c r="O71" i="4"/>
  <c r="Q73" i="4"/>
  <c r="O80" i="4"/>
  <c r="R86" i="4"/>
  <c r="Q99" i="4"/>
  <c r="N81" i="4"/>
  <c r="Q70" i="4"/>
  <c r="P84" i="4"/>
  <c r="P87" i="4"/>
  <c r="S95" i="4"/>
  <c r="O77" i="4"/>
  <c r="R82" i="4"/>
  <c r="Q89" i="4"/>
  <c r="P88" i="4"/>
  <c r="R94" i="4"/>
  <c r="P74" i="4"/>
  <c r="Q87" i="4"/>
  <c r="Q75" i="4"/>
  <c r="O73" i="4"/>
  <c r="P96" i="4"/>
  <c r="N75" i="4"/>
  <c r="Q68" i="4"/>
  <c r="O92" i="4"/>
  <c r="Q80" i="4"/>
  <c r="S88" i="4"/>
  <c r="Q67" i="4"/>
  <c r="R91" i="4"/>
  <c r="S94" i="4"/>
  <c r="O85" i="4"/>
  <c r="R90" i="4"/>
  <c r="S79" i="4"/>
  <c r="O67" i="4"/>
  <c r="N77" i="4"/>
  <c r="O82" i="4"/>
  <c r="O96" i="4"/>
  <c r="P72" i="4"/>
  <c r="P100" i="4"/>
  <c r="P85" i="4"/>
  <c r="R92" i="4"/>
  <c r="P65" i="4"/>
  <c r="Q82" i="4"/>
  <c r="S72" i="4"/>
  <c r="P91" i="4"/>
  <c r="Q78" i="4"/>
  <c r="Q91" i="4"/>
  <c r="S86" i="4"/>
  <c r="P86" i="4"/>
  <c r="S70" i="4"/>
  <c r="R73" i="4"/>
  <c r="S92" i="4"/>
  <c r="N95" i="4"/>
  <c r="O79" i="4"/>
  <c r="P69" i="4"/>
  <c r="Q93" i="4"/>
  <c r="Q81" i="4"/>
  <c r="Q66" i="4"/>
  <c r="P94" i="4"/>
  <c r="Q85" i="4"/>
  <c r="S80" i="4"/>
  <c r="Q86" i="4"/>
  <c r="N90" i="4"/>
  <c r="P90" i="4"/>
  <c r="N88" i="4"/>
  <c r="S89" i="4"/>
  <c r="S93" i="4"/>
  <c r="R93" i="4"/>
  <c r="Q96" i="4"/>
  <c r="P92" i="4"/>
  <c r="R89" i="4"/>
  <c r="Q76" i="4"/>
  <c r="S67" i="4"/>
  <c r="R88" i="4"/>
  <c r="Q88" i="4"/>
  <c r="O91" i="4"/>
  <c r="S99" i="4"/>
  <c r="P73" i="4"/>
  <c r="Q83" i="4"/>
  <c r="Q94" i="4"/>
  <c r="N76" i="4"/>
  <c r="O87" i="4"/>
  <c r="N89" i="4"/>
  <c r="N72" i="4"/>
  <c r="N92" i="4"/>
  <c r="S91" i="4"/>
  <c r="O89" i="4"/>
  <c r="R78" i="4"/>
  <c r="R66" i="4"/>
  <c r="Q74" i="4"/>
  <c r="P77" i="4"/>
  <c r="P71" i="4"/>
  <c r="S96" i="4"/>
  <c r="Q71" i="4"/>
  <c r="P81" i="4"/>
  <c r="Q72" i="4"/>
  <c r="I70" i="3"/>
  <c r="M70" i="3" s="1"/>
  <c r="I79" i="3"/>
  <c r="N79" i="3" s="1"/>
  <c r="I71" i="3"/>
  <c r="I92" i="3"/>
  <c r="I67" i="3"/>
  <c r="J107" i="3" s="1"/>
  <c r="I99" i="3"/>
  <c r="M99" i="3" s="1"/>
  <c r="I97" i="3"/>
  <c r="M97" i="3" s="1"/>
  <c r="I66" i="3"/>
  <c r="M66" i="3" s="1"/>
  <c r="I95" i="3"/>
  <c r="I94" i="3"/>
  <c r="I72" i="3"/>
  <c r="M72" i="3" s="1"/>
  <c r="J90" i="3"/>
  <c r="I88" i="3"/>
  <c r="I65" i="3"/>
  <c r="J105" i="3" s="1"/>
  <c r="J68" i="3"/>
  <c r="N68" i="3" s="1"/>
  <c r="O108" i="3" s="1"/>
  <c r="I68" i="3"/>
  <c r="I81" i="3"/>
  <c r="M81" i="3" s="1"/>
  <c r="I75" i="3"/>
  <c r="M75" i="3" s="1"/>
  <c r="I89" i="3"/>
  <c r="I86" i="3"/>
  <c r="I100" i="3"/>
  <c r="M100" i="3" s="1"/>
  <c r="J66" i="3"/>
  <c r="O66" i="3" s="1"/>
  <c r="P106" i="3" s="1"/>
  <c r="I98" i="3"/>
  <c r="M98" i="3" s="1"/>
  <c r="I82" i="3"/>
  <c r="M82" i="3" s="1"/>
  <c r="J96" i="3"/>
  <c r="I85" i="3"/>
  <c r="M85" i="3" s="1"/>
  <c r="I91" i="3"/>
  <c r="L80" i="3"/>
  <c r="R80" i="3" s="1"/>
  <c r="J94" i="3"/>
  <c r="L72" i="3"/>
  <c r="R72" i="3" s="1"/>
  <c r="J99" i="3"/>
  <c r="O99" i="3" s="1"/>
  <c r="J89" i="3"/>
  <c r="L69" i="3"/>
  <c r="R69" i="3" s="1"/>
  <c r="S109" i="3" s="1"/>
  <c r="J93" i="3"/>
  <c r="J72" i="3"/>
  <c r="N72" i="3" s="1"/>
  <c r="J92" i="3"/>
  <c r="J83" i="3"/>
  <c r="J91" i="3"/>
  <c r="J69" i="3"/>
  <c r="K109" i="3" s="1"/>
  <c r="J65" i="3"/>
  <c r="J81" i="3"/>
  <c r="O81" i="3" s="1"/>
  <c r="J78" i="3"/>
  <c r="L98" i="3"/>
  <c r="R98" i="3" s="1"/>
  <c r="L87" i="3"/>
  <c r="J88" i="3"/>
  <c r="J77" i="3"/>
  <c r="K66" i="3"/>
  <c r="R95" i="3"/>
  <c r="L94" i="3"/>
  <c r="K89" i="3"/>
  <c r="L79" i="3"/>
  <c r="R79" i="3" s="1"/>
  <c r="H109" i="3"/>
  <c r="K83" i="3"/>
  <c r="K88" i="3"/>
  <c r="L91" i="3"/>
  <c r="L83" i="3"/>
  <c r="R83" i="3" s="1"/>
  <c r="L78" i="3"/>
  <c r="R78" i="3" s="1"/>
  <c r="I77" i="3"/>
  <c r="J75" i="3"/>
  <c r="L93" i="3"/>
  <c r="R93" i="3" s="1"/>
  <c r="L71" i="3"/>
  <c r="R71" i="3" s="1"/>
  <c r="L97" i="3"/>
  <c r="R97" i="3" s="1"/>
  <c r="K72" i="3"/>
  <c r="I87" i="3"/>
  <c r="I83" i="3"/>
  <c r="M83" i="3" s="1"/>
  <c r="J98" i="3"/>
  <c r="J86" i="3"/>
  <c r="L89" i="3"/>
  <c r="K75" i="3"/>
  <c r="K76" i="3"/>
  <c r="L100" i="3"/>
  <c r="R100" i="3" s="1"/>
  <c r="J70" i="3"/>
  <c r="I78" i="3"/>
  <c r="K85" i="3"/>
  <c r="L86" i="3"/>
  <c r="R86" i="3" s="1"/>
  <c r="J95" i="3"/>
  <c r="J82" i="3"/>
  <c r="J80" i="3"/>
  <c r="J85" i="3"/>
  <c r="G112" i="3"/>
  <c r="L76" i="3"/>
  <c r="R76" i="3" s="1"/>
  <c r="K69" i="3"/>
  <c r="L109" i="3" s="1"/>
  <c r="K80" i="3"/>
  <c r="K91" i="3"/>
  <c r="K99" i="3"/>
  <c r="J87" i="3"/>
  <c r="J67" i="3"/>
  <c r="I76" i="3"/>
  <c r="M76" i="3" s="1"/>
  <c r="L82" i="3"/>
  <c r="R82" i="3" s="1"/>
  <c r="J76" i="3"/>
  <c r="I80" i="3"/>
  <c r="M80" i="3" s="1"/>
  <c r="I90" i="3"/>
  <c r="L96" i="3"/>
  <c r="L68" i="3"/>
  <c r="R68" i="3" s="1"/>
  <c r="S108" i="3" s="1"/>
  <c r="J100" i="3"/>
  <c r="F105" i="3"/>
  <c r="L77" i="3"/>
  <c r="R77" i="3" s="1"/>
  <c r="L99" i="3"/>
  <c r="R99" i="3" s="1"/>
  <c r="K92" i="3"/>
  <c r="I111" i="3"/>
  <c r="L75" i="3"/>
  <c r="R75" i="3" s="1"/>
  <c r="I69" i="3"/>
  <c r="M69" i="3" s="1"/>
  <c r="L70" i="3"/>
  <c r="R70" i="3" s="1"/>
  <c r="I84" i="3"/>
  <c r="M84" i="3" s="1"/>
  <c r="J97" i="3"/>
  <c r="K74" i="3"/>
  <c r="J84" i="3"/>
  <c r="L81" i="3"/>
  <c r="R81" i="3" s="1"/>
  <c r="K68" i="3"/>
  <c r="L67" i="3"/>
  <c r="R67" i="3" s="1"/>
  <c r="S107" i="3" s="1"/>
  <c r="H107" i="3"/>
  <c r="E110" i="3"/>
  <c r="E112" i="3"/>
  <c r="E111" i="3"/>
  <c r="M96" i="3"/>
  <c r="M86" i="3"/>
  <c r="I110" i="3"/>
  <c r="H123" i="3" s="1"/>
  <c r="I112" i="3"/>
  <c r="L66" i="3"/>
  <c r="R66" i="3" s="1"/>
  <c r="S106" i="3" s="1"/>
  <c r="M71" i="3"/>
  <c r="J74" i="3"/>
  <c r="I74" i="3"/>
  <c r="M74" i="3" s="1"/>
  <c r="F109" i="3"/>
  <c r="M68" i="3"/>
  <c r="G111" i="3"/>
  <c r="G110" i="3"/>
  <c r="F126" i="3" s="1"/>
  <c r="I73" i="3"/>
  <c r="M73" i="3" s="1"/>
  <c r="F108" i="3"/>
  <c r="J73" i="3"/>
  <c r="K96" i="3"/>
  <c r="J71" i="3"/>
  <c r="K73" i="3"/>
  <c r="L85" i="3"/>
  <c r="R85" i="3" s="1"/>
  <c r="K93" i="3"/>
  <c r="L84" i="3"/>
  <c r="R84" i="3" s="1"/>
  <c r="K71" i="3"/>
  <c r="K82" i="3"/>
  <c r="K100" i="3"/>
  <c r="K70" i="3"/>
  <c r="K90" i="3"/>
  <c r="L73" i="3"/>
  <c r="R73" i="3" s="1"/>
  <c r="K98" i="3"/>
  <c r="K95" i="3"/>
  <c r="K81" i="3"/>
  <c r="F106" i="3"/>
  <c r="K77" i="3"/>
  <c r="K87" i="3"/>
  <c r="H108" i="3"/>
  <c r="K78" i="3"/>
  <c r="K67" i="3"/>
  <c r="L107" i="3" s="1"/>
  <c r="K84" i="3"/>
  <c r="L74" i="3"/>
  <c r="R74" i="3" s="1"/>
  <c r="O68" i="3"/>
  <c r="P108" i="3" s="1"/>
  <c r="K79" i="3"/>
  <c r="K65" i="3"/>
  <c r="L105" i="3" s="1"/>
  <c r="L92" i="3"/>
  <c r="L90" i="3"/>
  <c r="L88" i="3"/>
  <c r="K86" i="3"/>
  <c r="K97" i="3"/>
  <c r="L65" i="3"/>
  <c r="R65" i="3" s="1"/>
  <c r="S105" i="3" s="1"/>
  <c r="D214" i="4"/>
  <c r="D213" i="4"/>
  <c r="D215" i="4"/>
  <c r="D212" i="4"/>
  <c r="D208" i="4"/>
  <c r="F134" i="4"/>
  <c r="F162" i="4" s="1"/>
  <c r="F137" i="4"/>
  <c r="F165" i="4" s="1"/>
  <c r="U111" i="4"/>
  <c r="F146" i="4"/>
  <c r="G198" i="4" s="1"/>
  <c r="F118" i="4"/>
  <c r="F131" i="4"/>
  <c r="F161" i="4" s="1"/>
  <c r="F126" i="4"/>
  <c r="F125" i="4"/>
  <c r="F135" i="4"/>
  <c r="F163" i="4" s="1"/>
  <c r="F148" i="4"/>
  <c r="G200" i="4" s="1"/>
  <c r="F127" i="4"/>
  <c r="F157" i="4" s="1"/>
  <c r="F119" i="4"/>
  <c r="F124" i="4"/>
  <c r="F145" i="4"/>
  <c r="G197" i="4" s="1"/>
  <c r="F121" i="4"/>
  <c r="F143" i="4"/>
  <c r="G195" i="4" s="1"/>
  <c r="F123" i="4"/>
  <c r="F133" i="4"/>
  <c r="D179" i="4" s="1"/>
  <c r="F152" i="4"/>
  <c r="F168" i="4" s="1"/>
  <c r="F149" i="4"/>
  <c r="F166" i="4" s="1"/>
  <c r="F117" i="4"/>
  <c r="F147" i="4"/>
  <c r="G199" i="4" s="1"/>
  <c r="F129" i="4"/>
  <c r="F159" i="4" s="1"/>
  <c r="F150" i="4"/>
  <c r="D180" i="4" s="1"/>
  <c r="F122" i="4"/>
  <c r="F120" i="4"/>
  <c r="F141" i="4"/>
  <c r="G193" i="4" s="1"/>
  <c r="F130" i="4"/>
  <c r="F160" i="4" s="1"/>
  <c r="F138" i="4"/>
  <c r="G190" i="4" s="1"/>
  <c r="F142" i="4"/>
  <c r="G194" i="4" s="1"/>
  <c r="F132" i="4"/>
  <c r="D178" i="4" s="1"/>
  <c r="F151" i="4"/>
  <c r="F167" i="4" s="1"/>
  <c r="F136" i="4"/>
  <c r="F164" i="4" s="1"/>
  <c r="F139" i="4"/>
  <c r="G191" i="4" s="1"/>
  <c r="F128" i="4"/>
  <c r="F158" i="4" s="1"/>
  <c r="U110" i="4"/>
  <c r="F144" i="4"/>
  <c r="G196" i="4" s="1"/>
  <c r="F140" i="4"/>
  <c r="G192" i="4" s="1"/>
  <c r="U112" i="4"/>
  <c r="U112" i="3"/>
  <c r="U111" i="3"/>
  <c r="T130" i="3" s="1"/>
  <c r="T160" i="3" s="1"/>
  <c r="V112" i="4"/>
  <c r="K105" i="3"/>
  <c r="J108" i="3"/>
  <c r="D171" i="4"/>
  <c r="D169" i="4"/>
  <c r="D170" i="4"/>
  <c r="D173" i="4" s="1"/>
  <c r="H118" i="4"/>
  <c r="H122" i="4"/>
  <c r="H133" i="4"/>
  <c r="F179" i="4" s="1"/>
  <c r="H124" i="4"/>
  <c r="H139" i="4"/>
  <c r="I191" i="4" s="1"/>
  <c r="H150" i="4"/>
  <c r="F180" i="4" s="1"/>
  <c r="H138" i="4"/>
  <c r="I190" i="4" s="1"/>
  <c r="H151" i="4"/>
  <c r="H167" i="4" s="1"/>
  <c r="H117" i="4"/>
  <c r="H131" i="4"/>
  <c r="H161" i="4" s="1"/>
  <c r="H149" i="4"/>
  <c r="H166" i="4" s="1"/>
  <c r="H148" i="4"/>
  <c r="I200" i="4" s="1"/>
  <c r="H137" i="4"/>
  <c r="H165" i="4" s="1"/>
  <c r="H126" i="4"/>
  <c r="H142" i="4"/>
  <c r="I194" i="4" s="1"/>
  <c r="H127" i="4"/>
  <c r="H157" i="4" s="1"/>
  <c r="H135" i="4"/>
  <c r="H163" i="4" s="1"/>
  <c r="H141" i="4"/>
  <c r="I193" i="4" s="1"/>
  <c r="H147" i="4"/>
  <c r="I199" i="4" s="1"/>
  <c r="H140" i="4"/>
  <c r="I192" i="4" s="1"/>
  <c r="H121" i="4"/>
  <c r="H119" i="4"/>
  <c r="H123" i="4"/>
  <c r="H128" i="4"/>
  <c r="H158" i="4" s="1"/>
  <c r="H134" i="4"/>
  <c r="H162" i="4" s="1"/>
  <c r="H136" i="4"/>
  <c r="H164" i="4" s="1"/>
  <c r="H152" i="4"/>
  <c r="H168" i="4" s="1"/>
  <c r="H125" i="4"/>
  <c r="H145" i="4"/>
  <c r="I197" i="4" s="1"/>
  <c r="H129" i="4"/>
  <c r="H159" i="4" s="1"/>
  <c r="H143" i="4"/>
  <c r="I195" i="4" s="1"/>
  <c r="H130" i="4"/>
  <c r="H160" i="4" s="1"/>
  <c r="H144" i="4"/>
  <c r="I196" i="4" s="1"/>
  <c r="H132" i="4"/>
  <c r="F178" i="4" s="1"/>
  <c r="H146" i="4"/>
  <c r="I198" i="4" s="1"/>
  <c r="H120" i="4"/>
  <c r="V110" i="3"/>
  <c r="V111" i="3"/>
  <c r="V112" i="3"/>
  <c r="G152" i="4"/>
  <c r="G168" i="4" s="1"/>
  <c r="G143" i="4"/>
  <c r="H195" i="4" s="1"/>
  <c r="G125" i="4"/>
  <c r="G128" i="4"/>
  <c r="G158" i="4" s="1"/>
  <c r="G136" i="4"/>
  <c r="G164" i="4" s="1"/>
  <c r="G120" i="4"/>
  <c r="G150" i="4"/>
  <c r="E180" i="4" s="1"/>
  <c r="G124" i="4"/>
  <c r="G144" i="4"/>
  <c r="H196" i="4" s="1"/>
  <c r="G146" i="4"/>
  <c r="H198" i="4" s="1"/>
  <c r="G131" i="4"/>
  <c r="G161" i="4" s="1"/>
  <c r="G129" i="4"/>
  <c r="G159" i="4" s="1"/>
  <c r="G134" i="4"/>
  <c r="G162" i="4" s="1"/>
  <c r="G132" i="4"/>
  <c r="E178" i="4" s="1"/>
  <c r="G130" i="4"/>
  <c r="G160" i="4" s="1"/>
  <c r="G149" i="4"/>
  <c r="G166" i="4" s="1"/>
  <c r="G145" i="4"/>
  <c r="H197" i="4" s="1"/>
  <c r="G151" i="4"/>
  <c r="G167" i="4" s="1"/>
  <c r="G138" i="4"/>
  <c r="H190" i="4" s="1"/>
  <c r="G126" i="4"/>
  <c r="G119" i="4"/>
  <c r="G133" i="4"/>
  <c r="E179" i="4" s="1"/>
  <c r="G127" i="4"/>
  <c r="G157" i="4" s="1"/>
  <c r="G117" i="4"/>
  <c r="G123" i="4"/>
  <c r="G118" i="4"/>
  <c r="G140" i="4"/>
  <c r="H192" i="4" s="1"/>
  <c r="G139" i="4"/>
  <c r="H191" i="4" s="1"/>
  <c r="G137" i="4"/>
  <c r="G165" i="4" s="1"/>
  <c r="G148" i="4"/>
  <c r="H200" i="4" s="1"/>
  <c r="G122" i="4"/>
  <c r="G147" i="4"/>
  <c r="H199" i="4" s="1"/>
  <c r="G121" i="4"/>
  <c r="G135" i="4"/>
  <c r="G163" i="4" s="1"/>
  <c r="G141" i="4"/>
  <c r="H193" i="4" s="1"/>
  <c r="G142" i="4"/>
  <c r="H194" i="4" s="1"/>
  <c r="E126" i="4"/>
  <c r="E150" i="4"/>
  <c r="E138" i="4"/>
  <c r="F190" i="4" s="1"/>
  <c r="E148" i="4"/>
  <c r="F200" i="4" s="1"/>
  <c r="E147" i="4"/>
  <c r="F199" i="4" s="1"/>
  <c r="E144" i="4"/>
  <c r="F196" i="4" s="1"/>
  <c r="E136" i="4"/>
  <c r="E164" i="4" s="1"/>
  <c r="E127" i="4"/>
  <c r="E157" i="4" s="1"/>
  <c r="E128" i="4"/>
  <c r="E158" i="4" s="1"/>
  <c r="E122" i="4"/>
  <c r="E133" i="4"/>
  <c r="E145" i="4"/>
  <c r="F197" i="4" s="1"/>
  <c r="E124" i="4"/>
  <c r="E130" i="4"/>
  <c r="E160" i="4" s="1"/>
  <c r="E131" i="4"/>
  <c r="E161" i="4" s="1"/>
  <c r="E137" i="4"/>
  <c r="E165" i="4" s="1"/>
  <c r="E118" i="4"/>
  <c r="E152" i="4"/>
  <c r="E168" i="4" s="1"/>
  <c r="E143" i="4"/>
  <c r="F195" i="4" s="1"/>
  <c r="E135" i="4"/>
  <c r="E163" i="4" s="1"/>
  <c r="E149" i="4"/>
  <c r="E166" i="4" s="1"/>
  <c r="E119" i="4"/>
  <c r="E141" i="4"/>
  <c r="F193" i="4" s="1"/>
  <c r="E132" i="4"/>
  <c r="E125" i="4"/>
  <c r="E142" i="4"/>
  <c r="F194" i="4" s="1"/>
  <c r="E120" i="4"/>
  <c r="E123" i="4"/>
  <c r="E117" i="4"/>
  <c r="E134" i="4"/>
  <c r="E162" i="4" s="1"/>
  <c r="E146" i="4"/>
  <c r="F198" i="4" s="1"/>
  <c r="E151" i="4"/>
  <c r="E167" i="4" s="1"/>
  <c r="E140" i="4"/>
  <c r="F192" i="4" s="1"/>
  <c r="E139" i="4"/>
  <c r="F191" i="4" s="1"/>
  <c r="E129" i="4"/>
  <c r="E159" i="4" s="1"/>
  <c r="E121" i="4"/>
  <c r="V111" i="4"/>
  <c r="V110" i="4"/>
  <c r="O65" i="3" l="1"/>
  <c r="P105" i="3" s="1"/>
  <c r="N86" i="3"/>
  <c r="S97" i="3"/>
  <c r="K108" i="3"/>
  <c r="M88" i="3"/>
  <c r="M93" i="3"/>
  <c r="M65" i="3"/>
  <c r="N105" i="3" s="1"/>
  <c r="N66" i="3"/>
  <c r="O106" i="3" s="1"/>
  <c r="O96" i="3"/>
  <c r="N65" i="3"/>
  <c r="O105" i="3" s="1"/>
  <c r="O75" i="3"/>
  <c r="M67" i="3"/>
  <c r="N107" i="3" s="1"/>
  <c r="O79" i="3"/>
  <c r="M79" i="3"/>
  <c r="S72" i="3"/>
  <c r="M92" i="3"/>
  <c r="N99" i="3"/>
  <c r="S80" i="3"/>
  <c r="O95" i="3"/>
  <c r="N94" i="3"/>
  <c r="S98" i="3"/>
  <c r="O85" i="3"/>
  <c r="J106" i="3"/>
  <c r="N67" i="3"/>
  <c r="O107" i="3" s="1"/>
  <c r="M94" i="3"/>
  <c r="K106" i="3"/>
  <c r="P68" i="3"/>
  <c r="Q108" i="3" s="1"/>
  <c r="N81" i="3"/>
  <c r="N96" i="3"/>
  <c r="F134" i="3"/>
  <c r="F162" i="3" s="1"/>
  <c r="O100" i="3"/>
  <c r="F136" i="3"/>
  <c r="F164" i="3" s="1"/>
  <c r="O71" i="3"/>
  <c r="M91" i="3"/>
  <c r="N97" i="3"/>
  <c r="O70" i="3"/>
  <c r="O98" i="3"/>
  <c r="F144" i="3"/>
  <c r="N82" i="3"/>
  <c r="O94" i="3"/>
  <c r="H143" i="3"/>
  <c r="M89" i="3"/>
  <c r="P66" i="3"/>
  <c r="Q106" i="3" s="1"/>
  <c r="O83" i="3"/>
  <c r="N89" i="3"/>
  <c r="P94" i="3"/>
  <c r="M95" i="3"/>
  <c r="D128" i="3"/>
  <c r="D158" i="3" s="1"/>
  <c r="O92" i="3"/>
  <c r="N85" i="3"/>
  <c r="S81" i="3"/>
  <c r="M109" i="3"/>
  <c r="F111" i="3"/>
  <c r="N77" i="3"/>
  <c r="L106" i="3"/>
  <c r="N80" i="3"/>
  <c r="F118" i="3"/>
  <c r="N88" i="3"/>
  <c r="F150" i="3"/>
  <c r="D180" i="3" s="1"/>
  <c r="Q66" i="3"/>
  <c r="R106" i="3" s="1"/>
  <c r="H129" i="3"/>
  <c r="H159" i="3" s="1"/>
  <c r="F141" i="3"/>
  <c r="F193" i="3" s="1"/>
  <c r="F208" i="3" s="1"/>
  <c r="F137" i="3"/>
  <c r="F165" i="3" s="1"/>
  <c r="R87" i="3"/>
  <c r="S66" i="3"/>
  <c r="T106" i="3" s="1"/>
  <c r="F131" i="3"/>
  <c r="F161" i="3" s="1"/>
  <c r="Q75" i="3"/>
  <c r="Q76" i="3"/>
  <c r="O77" i="3"/>
  <c r="F152" i="3"/>
  <c r="F168" i="3" s="1"/>
  <c r="F130" i="3"/>
  <c r="F160" i="3" s="1"/>
  <c r="M108" i="3"/>
  <c r="F123" i="3"/>
  <c r="F146" i="3"/>
  <c r="F198" i="3" s="1"/>
  <c r="F213" i="3" s="1"/>
  <c r="F122" i="3"/>
  <c r="N100" i="3"/>
  <c r="H140" i="3"/>
  <c r="H192" i="3" s="1"/>
  <c r="H207" i="3" s="1"/>
  <c r="O76" i="3"/>
  <c r="O93" i="3"/>
  <c r="Q92" i="3"/>
  <c r="F117" i="3"/>
  <c r="F151" i="3"/>
  <c r="F167" i="3" s="1"/>
  <c r="F132" i="3"/>
  <c r="D178" i="3" s="1"/>
  <c r="F140" i="3"/>
  <c r="F192" i="3" s="1"/>
  <c r="F207" i="3" s="1"/>
  <c r="S68" i="3"/>
  <c r="T108" i="3" s="1"/>
  <c r="O88" i="3"/>
  <c r="F121" i="3"/>
  <c r="F149" i="3"/>
  <c r="F166" i="3" s="1"/>
  <c r="O97" i="3"/>
  <c r="N98" i="3"/>
  <c r="N92" i="3"/>
  <c r="N84" i="3"/>
  <c r="F135" i="3"/>
  <c r="F163" i="3" s="1"/>
  <c r="F145" i="3"/>
  <c r="F197" i="3" s="1"/>
  <c r="F212" i="3" s="1"/>
  <c r="K107" i="3"/>
  <c r="O67" i="3"/>
  <c r="P107" i="3" s="1"/>
  <c r="O89" i="3"/>
  <c r="Q68" i="3"/>
  <c r="R108" i="3" s="1"/>
  <c r="F119" i="3"/>
  <c r="N90" i="3"/>
  <c r="N91" i="3"/>
  <c r="O80" i="3"/>
  <c r="L108" i="3"/>
  <c r="L112" i="3" s="1"/>
  <c r="O72" i="3"/>
  <c r="J109" i="3"/>
  <c r="O84" i="3"/>
  <c r="N71" i="3"/>
  <c r="P89" i="3"/>
  <c r="Q99" i="3"/>
  <c r="Q85" i="3"/>
  <c r="Q72" i="3"/>
  <c r="Q83" i="3"/>
  <c r="S75" i="3"/>
  <c r="S76" i="3"/>
  <c r="N83" i="3"/>
  <c r="P72" i="3"/>
  <c r="P92" i="3"/>
  <c r="R89" i="3"/>
  <c r="N93" i="3"/>
  <c r="Q89" i="3"/>
  <c r="M77" i="3"/>
  <c r="S77" i="3" s="1"/>
  <c r="O82" i="3"/>
  <c r="S83" i="3"/>
  <c r="M106" i="3"/>
  <c r="Q94" i="3"/>
  <c r="S100" i="3"/>
  <c r="P99" i="3"/>
  <c r="O78" i="3"/>
  <c r="O91" i="3"/>
  <c r="M107" i="3"/>
  <c r="O73" i="3"/>
  <c r="S69" i="3"/>
  <c r="T109" i="3" s="1"/>
  <c r="N109" i="3"/>
  <c r="H130" i="3"/>
  <c r="H160" i="3" s="1"/>
  <c r="H124" i="3"/>
  <c r="D140" i="3"/>
  <c r="D192" i="3" s="1"/>
  <c r="N70" i="3"/>
  <c r="H132" i="3"/>
  <c r="F178" i="3" s="1"/>
  <c r="D152" i="3"/>
  <c r="D168" i="3" s="1"/>
  <c r="H137" i="3"/>
  <c r="H165" i="3" s="1"/>
  <c r="P85" i="3"/>
  <c r="S71" i="3"/>
  <c r="D137" i="3"/>
  <c r="D165" i="3" s="1"/>
  <c r="R94" i="3"/>
  <c r="H131" i="3"/>
  <c r="H161" i="3" s="1"/>
  <c r="H117" i="3"/>
  <c r="Q69" i="3"/>
  <c r="R109" i="3" s="1"/>
  <c r="H141" i="3"/>
  <c r="H193" i="3" s="1"/>
  <c r="H208" i="3" s="1"/>
  <c r="H151" i="3"/>
  <c r="H167" i="3" s="1"/>
  <c r="F129" i="3"/>
  <c r="F159" i="3" s="1"/>
  <c r="D145" i="3"/>
  <c r="D197" i="3" s="1"/>
  <c r="D212" i="3" s="1"/>
  <c r="F124" i="3"/>
  <c r="S73" i="3"/>
  <c r="N87" i="3"/>
  <c r="P91" i="3"/>
  <c r="P76" i="3"/>
  <c r="D124" i="3"/>
  <c r="H148" i="3"/>
  <c r="H200" i="3" s="1"/>
  <c r="H215" i="3" s="1"/>
  <c r="D131" i="3"/>
  <c r="D161" i="3" s="1"/>
  <c r="H125" i="3"/>
  <c r="M78" i="3"/>
  <c r="S78" i="3" s="1"/>
  <c r="N78" i="3"/>
  <c r="Q91" i="3"/>
  <c r="M87" i="3"/>
  <c r="H122" i="3"/>
  <c r="P69" i="3"/>
  <c r="Q109" i="3" s="1"/>
  <c r="D129" i="3"/>
  <c r="D159" i="3" s="1"/>
  <c r="H152" i="3"/>
  <c r="H168" i="3" s="1"/>
  <c r="S74" i="3"/>
  <c r="M105" i="3"/>
  <c r="D133" i="3"/>
  <c r="H127" i="3"/>
  <c r="H157" i="3" s="1"/>
  <c r="H126" i="3"/>
  <c r="H146" i="3"/>
  <c r="H198" i="3" s="1"/>
  <c r="H213" i="3" s="1"/>
  <c r="F138" i="3"/>
  <c r="F190" i="3" s="1"/>
  <c r="F205" i="3" s="1"/>
  <c r="H149" i="3"/>
  <c r="H166" i="3" s="1"/>
  <c r="S82" i="3"/>
  <c r="H110" i="3"/>
  <c r="S99" i="3"/>
  <c r="N95" i="3"/>
  <c r="O90" i="3"/>
  <c r="O86" i="3"/>
  <c r="N108" i="3"/>
  <c r="D125" i="3"/>
  <c r="D143" i="3"/>
  <c r="D195" i="3" s="1"/>
  <c r="S70" i="3"/>
  <c r="R96" i="3"/>
  <c r="D118" i="3"/>
  <c r="H145" i="3"/>
  <c r="H197" i="3" s="1"/>
  <c r="H212" i="3" s="1"/>
  <c r="D136" i="3"/>
  <c r="D164" i="3" s="1"/>
  <c r="H147" i="3"/>
  <c r="H199" i="3" s="1"/>
  <c r="H214" i="3" s="1"/>
  <c r="H150" i="3"/>
  <c r="F180" i="3" s="1"/>
  <c r="F142" i="3"/>
  <c r="F194" i="3" s="1"/>
  <c r="F209" i="3" s="1"/>
  <c r="F127" i="3"/>
  <c r="F157" i="3" s="1"/>
  <c r="N106" i="3"/>
  <c r="D132" i="3"/>
  <c r="P87" i="3"/>
  <c r="O69" i="3"/>
  <c r="P109" i="3" s="1"/>
  <c r="R91" i="3"/>
  <c r="M90" i="3"/>
  <c r="P83" i="3"/>
  <c r="O87" i="3"/>
  <c r="N75" i="3"/>
  <c r="P80" i="3"/>
  <c r="Q80" i="3"/>
  <c r="H121" i="3"/>
  <c r="S84" i="3"/>
  <c r="N69" i="3"/>
  <c r="O109" i="3" s="1"/>
  <c r="O111" i="3" s="1"/>
  <c r="H133" i="3"/>
  <c r="F179" i="3" s="1"/>
  <c r="P88" i="3"/>
  <c r="N76" i="3"/>
  <c r="P75" i="3"/>
  <c r="S79" i="3"/>
  <c r="Q81" i="3"/>
  <c r="P81" i="3"/>
  <c r="S88" i="3"/>
  <c r="P95" i="3"/>
  <c r="Q95" i="3"/>
  <c r="S93" i="3"/>
  <c r="P73" i="3"/>
  <c r="Q73" i="3"/>
  <c r="P98" i="3"/>
  <c r="Q98" i="3"/>
  <c r="D122" i="3"/>
  <c r="D139" i="3"/>
  <c r="D191" i="3" s="1"/>
  <c r="D147" i="3"/>
  <c r="D199" i="3" s="1"/>
  <c r="D214" i="3" s="1"/>
  <c r="D121" i="3"/>
  <c r="P100" i="3"/>
  <c r="Q100" i="3"/>
  <c r="O74" i="3"/>
  <c r="N74" i="3"/>
  <c r="H142" i="3"/>
  <c r="H194" i="3" s="1"/>
  <c r="H209" i="3" s="1"/>
  <c r="H120" i="3"/>
  <c r="F147" i="3"/>
  <c r="F199" i="3" s="1"/>
  <c r="F214" i="3" s="1"/>
  <c r="D138" i="3"/>
  <c r="D190" i="3" s="1"/>
  <c r="Q88" i="3"/>
  <c r="H136" i="3"/>
  <c r="H164" i="3" s="1"/>
  <c r="H139" i="3"/>
  <c r="H191" i="3" s="1"/>
  <c r="H206" i="3" s="1"/>
  <c r="F120" i="3"/>
  <c r="F143" i="3"/>
  <c r="F195" i="3" s="1"/>
  <c r="F210" i="3" s="1"/>
  <c r="D119" i="3"/>
  <c r="D135" i="3"/>
  <c r="D163" i="3" s="1"/>
  <c r="P97" i="3"/>
  <c r="Q97" i="3"/>
  <c r="Q82" i="3"/>
  <c r="P82" i="3"/>
  <c r="N73" i="3"/>
  <c r="Q78" i="3"/>
  <c r="P78" i="3"/>
  <c r="D120" i="3"/>
  <c r="H112" i="3"/>
  <c r="D144" i="3"/>
  <c r="D196" i="3" s="1"/>
  <c r="R88" i="3"/>
  <c r="H138" i="3"/>
  <c r="H190" i="3" s="1"/>
  <c r="H205" i="3" s="1"/>
  <c r="H119" i="3"/>
  <c r="H134" i="3"/>
  <c r="H162" i="3" s="1"/>
  <c r="H135" i="3"/>
  <c r="H163" i="3" s="1"/>
  <c r="F125" i="3"/>
  <c r="F128" i="3"/>
  <c r="F158" i="3" s="1"/>
  <c r="D146" i="3"/>
  <c r="D198" i="3" s="1"/>
  <c r="D213" i="3" s="1"/>
  <c r="D134" i="3"/>
  <c r="D162" i="3" s="1"/>
  <c r="D148" i="3"/>
  <c r="D200" i="3" s="1"/>
  <c r="D215" i="3" s="1"/>
  <c r="P86" i="3"/>
  <c r="Q86" i="3"/>
  <c r="R92" i="3"/>
  <c r="S94" i="3"/>
  <c r="P71" i="3"/>
  <c r="Q71" i="3"/>
  <c r="Q65" i="3"/>
  <c r="R105" i="3" s="1"/>
  <c r="P65" i="3"/>
  <c r="Q105" i="3" s="1"/>
  <c r="Q87" i="3"/>
  <c r="D117" i="3"/>
  <c r="Q77" i="3"/>
  <c r="P77" i="3"/>
  <c r="S86" i="3"/>
  <c r="D141" i="3"/>
  <c r="D193" i="3" s="1"/>
  <c r="D208" i="3" s="1"/>
  <c r="D149" i="3"/>
  <c r="D166" i="3" s="1"/>
  <c r="Q74" i="3"/>
  <c r="H111" i="3"/>
  <c r="F148" i="3"/>
  <c r="F200" i="3" s="1"/>
  <c r="F215" i="3" s="1"/>
  <c r="D151" i="3"/>
  <c r="D167" i="3" s="1"/>
  <c r="D150" i="3"/>
  <c r="R90" i="3"/>
  <c r="S96" i="3"/>
  <c r="F133" i="3"/>
  <c r="D179" i="3" s="1"/>
  <c r="D126" i="3"/>
  <c r="H144" i="3"/>
  <c r="H196" i="3" s="1"/>
  <c r="H211" i="3" s="1"/>
  <c r="H118" i="3"/>
  <c r="H128" i="3"/>
  <c r="H158" i="3" s="1"/>
  <c r="F139" i="3"/>
  <c r="F191" i="3" s="1"/>
  <c r="F206" i="3" s="1"/>
  <c r="D123" i="3"/>
  <c r="D142" i="3"/>
  <c r="D194" i="3" s="1"/>
  <c r="D130" i="3"/>
  <c r="D160" i="3" s="1"/>
  <c r="P84" i="3"/>
  <c r="Q84" i="3"/>
  <c r="F110" i="3"/>
  <c r="F112" i="3"/>
  <c r="P74" i="3"/>
  <c r="Q67" i="3"/>
  <c r="R107" i="3" s="1"/>
  <c r="P67" i="3"/>
  <c r="Q107" i="3" s="1"/>
  <c r="Q70" i="3"/>
  <c r="P70" i="3"/>
  <c r="P79" i="3"/>
  <c r="Q79" i="3"/>
  <c r="D127" i="3"/>
  <c r="D157" i="3" s="1"/>
  <c r="S85" i="3"/>
  <c r="Q90" i="3"/>
  <c r="P90" i="3"/>
  <c r="P93" i="3"/>
  <c r="Q93" i="3"/>
  <c r="P96" i="3"/>
  <c r="Q96" i="3"/>
  <c r="T141" i="4"/>
  <c r="U193" i="4" s="1"/>
  <c r="T208" i="4" s="1"/>
  <c r="H195" i="3"/>
  <c r="H210" i="3" s="1"/>
  <c r="F196" i="3"/>
  <c r="F211" i="3" s="1"/>
  <c r="H215" i="4"/>
  <c r="F214" i="4"/>
  <c r="F209" i="4"/>
  <c r="F208" i="4"/>
  <c r="E213" i="4"/>
  <c r="G209" i="4"/>
  <c r="F211" i="4"/>
  <c r="F213" i="4"/>
  <c r="H214" i="4"/>
  <c r="H212" i="4"/>
  <c r="F210" i="4"/>
  <c r="H209" i="4"/>
  <c r="F212" i="4"/>
  <c r="G214" i="4"/>
  <c r="H213" i="4"/>
  <c r="F215" i="4"/>
  <c r="G215" i="4"/>
  <c r="E212" i="4"/>
  <c r="G212" i="4"/>
  <c r="G207" i="4"/>
  <c r="H210" i="4"/>
  <c r="G208" i="4"/>
  <c r="E214" i="4"/>
  <c r="G213" i="4"/>
  <c r="H211" i="4"/>
  <c r="E208" i="4"/>
  <c r="H207" i="4"/>
  <c r="G210" i="4"/>
  <c r="H208" i="4"/>
  <c r="E215" i="4"/>
  <c r="G211" i="4"/>
  <c r="T121" i="4"/>
  <c r="D182" i="4"/>
  <c r="T124" i="4"/>
  <c r="T133" i="4"/>
  <c r="R179" i="4" s="1"/>
  <c r="T136" i="4"/>
  <c r="T164" i="4" s="1"/>
  <c r="T145" i="4"/>
  <c r="U197" i="4" s="1"/>
  <c r="F171" i="4"/>
  <c r="T119" i="4"/>
  <c r="T148" i="4"/>
  <c r="U200" i="4" s="1"/>
  <c r="T137" i="4"/>
  <c r="T165" i="4" s="1"/>
  <c r="T138" i="4"/>
  <c r="U190" i="4" s="1"/>
  <c r="T144" i="4"/>
  <c r="U196" i="4" s="1"/>
  <c r="T117" i="4"/>
  <c r="T146" i="4"/>
  <c r="U198" i="4" s="1"/>
  <c r="F169" i="4"/>
  <c r="T129" i="4"/>
  <c r="T159" i="4" s="1"/>
  <c r="T118" i="4"/>
  <c r="T127" i="4"/>
  <c r="T157" i="4" s="1"/>
  <c r="T120" i="4"/>
  <c r="T150" i="4"/>
  <c r="R180" i="4" s="1"/>
  <c r="D181" i="4"/>
  <c r="D184" i="4" s="1"/>
  <c r="T123" i="4"/>
  <c r="F170" i="4"/>
  <c r="F173" i="4" s="1"/>
  <c r="T122" i="4"/>
  <c r="T130" i="4"/>
  <c r="T160" i="4" s="1"/>
  <c r="T152" i="4"/>
  <c r="T168" i="4" s="1"/>
  <c r="T135" i="4"/>
  <c r="T163" i="4" s="1"/>
  <c r="T149" i="4"/>
  <c r="T166" i="4" s="1"/>
  <c r="T125" i="4"/>
  <c r="F205" i="4"/>
  <c r="T139" i="4"/>
  <c r="U191" i="4" s="1"/>
  <c r="T142" i="4"/>
  <c r="U194" i="4" s="1"/>
  <c r="T134" i="4"/>
  <c r="T162" i="4" s="1"/>
  <c r="T128" i="4"/>
  <c r="T158" i="4" s="1"/>
  <c r="T151" i="4"/>
  <c r="T167" i="4" s="1"/>
  <c r="T126" i="4"/>
  <c r="T131" i="4"/>
  <c r="T161" i="4" s="1"/>
  <c r="T140" i="4"/>
  <c r="U192" i="4" s="1"/>
  <c r="T147" i="4"/>
  <c r="U199" i="4" s="1"/>
  <c r="T132" i="4"/>
  <c r="R178" i="4" s="1"/>
  <c r="T143" i="4"/>
  <c r="U195" i="4" s="1"/>
  <c r="T139" i="3"/>
  <c r="T191" i="3" s="1"/>
  <c r="T140" i="3"/>
  <c r="T192" i="3" s="1"/>
  <c r="T138" i="3"/>
  <c r="T190" i="3" s="1"/>
  <c r="T119" i="3"/>
  <c r="T135" i="3"/>
  <c r="T163" i="3" s="1"/>
  <c r="T127" i="3"/>
  <c r="T157" i="3" s="1"/>
  <c r="T148" i="3"/>
  <c r="T200" i="3" s="1"/>
  <c r="T143" i="3"/>
  <c r="T195" i="3" s="1"/>
  <c r="T126" i="3"/>
  <c r="T146" i="3"/>
  <c r="T198" i="3" s="1"/>
  <c r="T144" i="3"/>
  <c r="T196" i="3" s="1"/>
  <c r="T145" i="3"/>
  <c r="T129" i="3"/>
  <c r="T159" i="3" s="1"/>
  <c r="T152" i="3"/>
  <c r="T168" i="3" s="1"/>
  <c r="T141" i="3"/>
  <c r="T120" i="3"/>
  <c r="T124" i="3"/>
  <c r="T117" i="3"/>
  <c r="T123" i="3"/>
  <c r="T133" i="3"/>
  <c r="R179" i="3" s="1"/>
  <c r="T147" i="3"/>
  <c r="T136" i="3"/>
  <c r="T164" i="3" s="1"/>
  <c r="T132" i="3"/>
  <c r="R178" i="3" s="1"/>
  <c r="T128" i="3"/>
  <c r="T158" i="3" s="1"/>
  <c r="T150" i="3"/>
  <c r="R180" i="3" s="1"/>
  <c r="T122" i="3"/>
  <c r="T151" i="3"/>
  <c r="T167" i="3" s="1"/>
  <c r="T134" i="3"/>
  <c r="T162" i="3" s="1"/>
  <c r="T131" i="3"/>
  <c r="T161" i="3" s="1"/>
  <c r="T121" i="3"/>
  <c r="T118" i="3"/>
  <c r="T142" i="3"/>
  <c r="T194" i="3" s="1"/>
  <c r="T149" i="3"/>
  <c r="T166" i="3" s="1"/>
  <c r="T137" i="3"/>
  <c r="T165" i="3" s="1"/>
  <c r="T125" i="3"/>
  <c r="Q108" i="4"/>
  <c r="S108" i="4"/>
  <c r="M105" i="4"/>
  <c r="P109" i="4"/>
  <c r="N105" i="4"/>
  <c r="R108" i="4"/>
  <c r="Q106" i="4"/>
  <c r="M106" i="4"/>
  <c r="N108" i="4"/>
  <c r="O109" i="4"/>
  <c r="U128" i="3"/>
  <c r="U158" i="3" s="1"/>
  <c r="U125" i="3"/>
  <c r="U151" i="3"/>
  <c r="U167" i="3" s="1"/>
  <c r="U132" i="3"/>
  <c r="S178" i="3" s="1"/>
  <c r="U127" i="3"/>
  <c r="U157" i="3" s="1"/>
  <c r="U124" i="3"/>
  <c r="U142" i="3"/>
  <c r="U118" i="3"/>
  <c r="U146" i="3"/>
  <c r="U141" i="3"/>
  <c r="U123" i="3"/>
  <c r="U143" i="3"/>
  <c r="U130" i="3"/>
  <c r="U160" i="3" s="1"/>
  <c r="U145" i="3"/>
  <c r="U117" i="3"/>
  <c r="U119" i="3"/>
  <c r="U134" i="3"/>
  <c r="U162" i="3" s="1"/>
  <c r="U131" i="3"/>
  <c r="U161" i="3" s="1"/>
  <c r="U121" i="3"/>
  <c r="U136" i="3"/>
  <c r="U164" i="3" s="1"/>
  <c r="U133" i="3"/>
  <c r="S179" i="3" s="1"/>
  <c r="U122" i="3"/>
  <c r="U138" i="3"/>
  <c r="U190" i="3" s="1"/>
  <c r="U135" i="3"/>
  <c r="U163" i="3" s="1"/>
  <c r="U126" i="3"/>
  <c r="U140" i="3"/>
  <c r="U192" i="3" s="1"/>
  <c r="U137" i="3"/>
  <c r="U165" i="3" s="1"/>
  <c r="U148" i="3"/>
  <c r="U139" i="3"/>
  <c r="U191" i="3" s="1"/>
  <c r="U150" i="3"/>
  <c r="S180" i="3" s="1"/>
  <c r="U144" i="3"/>
  <c r="U196" i="3" s="1"/>
  <c r="U152" i="3"/>
  <c r="U168" i="3" s="1"/>
  <c r="U147" i="3"/>
  <c r="U129" i="3"/>
  <c r="U159" i="3" s="1"/>
  <c r="U120" i="3"/>
  <c r="U149" i="3"/>
  <c r="U166" i="3" s="1"/>
  <c r="H205" i="4"/>
  <c r="K109" i="4"/>
  <c r="J107" i="4"/>
  <c r="T106" i="4"/>
  <c r="P108" i="4"/>
  <c r="K107" i="4"/>
  <c r="J106" i="4"/>
  <c r="Q107" i="4"/>
  <c r="K106" i="4"/>
  <c r="Q105" i="4"/>
  <c r="M109" i="4"/>
  <c r="O107" i="4"/>
  <c r="T109" i="4"/>
  <c r="S107" i="4"/>
  <c r="S106" i="4"/>
  <c r="S111" i="3"/>
  <c r="S112" i="3"/>
  <c r="S110" i="3"/>
  <c r="T105" i="4"/>
  <c r="E170" i="4"/>
  <c r="E173" i="4" s="1"/>
  <c r="E169" i="4"/>
  <c r="E171" i="4"/>
  <c r="E182" i="4"/>
  <c r="E181" i="4"/>
  <c r="E184" i="4" s="1"/>
  <c r="R106" i="4"/>
  <c r="L107" i="4"/>
  <c r="R109" i="4"/>
  <c r="R107" i="4"/>
  <c r="N107" i="4"/>
  <c r="L106" i="4"/>
  <c r="T108" i="4"/>
  <c r="O105" i="4"/>
  <c r="K108" i="4"/>
  <c r="K105" i="4"/>
  <c r="S109" i="4"/>
  <c r="O108" i="4"/>
  <c r="J109" i="4"/>
  <c r="N109" i="4"/>
  <c r="L105" i="4"/>
  <c r="G205" i="4"/>
  <c r="P106" i="4"/>
  <c r="P107" i="4"/>
  <c r="H171" i="4"/>
  <c r="H170" i="4"/>
  <c r="H173" i="4" s="1"/>
  <c r="H169" i="4"/>
  <c r="U135" i="4"/>
  <c r="U163" i="4" s="1"/>
  <c r="U138" i="4"/>
  <c r="V190" i="4" s="1"/>
  <c r="U124" i="4"/>
  <c r="U133" i="4"/>
  <c r="S179" i="4" s="1"/>
  <c r="U136" i="4"/>
  <c r="U164" i="4" s="1"/>
  <c r="U122" i="4"/>
  <c r="U131" i="4"/>
  <c r="U161" i="4" s="1"/>
  <c r="U134" i="4"/>
  <c r="U162" i="4" s="1"/>
  <c r="U120" i="4"/>
  <c r="U129" i="4"/>
  <c r="U159" i="4" s="1"/>
  <c r="U132" i="4"/>
  <c r="S178" i="4" s="1"/>
  <c r="U118" i="4"/>
  <c r="U127" i="4"/>
  <c r="U157" i="4" s="1"/>
  <c r="U147" i="4"/>
  <c r="V199" i="4" s="1"/>
  <c r="U123" i="4"/>
  <c r="U148" i="4"/>
  <c r="V200" i="4" s="1"/>
  <c r="U143" i="4"/>
  <c r="V195" i="4" s="1"/>
  <c r="U144" i="4"/>
  <c r="V196" i="4" s="1"/>
  <c r="U139" i="4"/>
  <c r="V191" i="4" s="1"/>
  <c r="U140" i="4"/>
  <c r="V192" i="4" s="1"/>
  <c r="U151" i="4"/>
  <c r="U167" i="4" s="1"/>
  <c r="U130" i="4"/>
  <c r="U160" i="4" s="1"/>
  <c r="U149" i="4"/>
  <c r="U166" i="4" s="1"/>
  <c r="U152" i="4"/>
  <c r="U168" i="4" s="1"/>
  <c r="U125" i="4"/>
  <c r="U150" i="4"/>
  <c r="S180" i="4" s="1"/>
  <c r="U145" i="4"/>
  <c r="V197" i="4" s="1"/>
  <c r="U121" i="4"/>
  <c r="U146" i="4"/>
  <c r="V198" i="4" s="1"/>
  <c r="U119" i="4"/>
  <c r="U141" i="4"/>
  <c r="V193" i="4" s="1"/>
  <c r="U117" i="4"/>
  <c r="U142" i="4"/>
  <c r="V194" i="4" s="1"/>
  <c r="U128" i="4"/>
  <c r="U158" i="4" s="1"/>
  <c r="U137" i="4"/>
  <c r="U165" i="4" s="1"/>
  <c r="U126" i="4"/>
  <c r="J108" i="4"/>
  <c r="T107" i="4"/>
  <c r="R105" i="4"/>
  <c r="F181" i="4"/>
  <c r="F184" i="4" s="1"/>
  <c r="F182" i="4"/>
  <c r="L108" i="4"/>
  <c r="L109" i="4"/>
  <c r="M108" i="4"/>
  <c r="M107" i="4"/>
  <c r="N106" i="4"/>
  <c r="G170" i="4"/>
  <c r="G173" i="4" s="1"/>
  <c r="G169" i="4"/>
  <c r="G171" i="4"/>
  <c r="O106" i="4"/>
  <c r="S105" i="4"/>
  <c r="P105" i="4"/>
  <c r="Q109" i="4"/>
  <c r="J105" i="4"/>
  <c r="S67" i="3" l="1"/>
  <c r="T107" i="3" s="1"/>
  <c r="S65" i="3"/>
  <c r="T105" i="3" s="1"/>
  <c r="S92" i="3"/>
  <c r="J110" i="3"/>
  <c r="S91" i="3"/>
  <c r="K111" i="3"/>
  <c r="J146" i="3" s="1"/>
  <c r="F171" i="3"/>
  <c r="S89" i="3"/>
  <c r="D171" i="3"/>
  <c r="G123" i="3"/>
  <c r="M112" i="3"/>
  <c r="S95" i="3"/>
  <c r="P110" i="3"/>
  <c r="L111" i="3"/>
  <c r="G141" i="3"/>
  <c r="G193" i="3" s="1"/>
  <c r="G208" i="3" s="1"/>
  <c r="K110" i="3"/>
  <c r="K112" i="3"/>
  <c r="M111" i="3"/>
  <c r="Q110" i="3"/>
  <c r="G151" i="3"/>
  <c r="G167" i="3" s="1"/>
  <c r="D182" i="3"/>
  <c r="H170" i="3"/>
  <c r="H173" i="3" s="1"/>
  <c r="S90" i="3"/>
  <c r="T111" i="3"/>
  <c r="R111" i="3"/>
  <c r="P111" i="3"/>
  <c r="G127" i="3"/>
  <c r="G157" i="3" s="1"/>
  <c r="G145" i="3"/>
  <c r="G197" i="3" s="1"/>
  <c r="G212" i="3" s="1"/>
  <c r="F181" i="3"/>
  <c r="F184" i="3" s="1"/>
  <c r="M110" i="3"/>
  <c r="Q112" i="3"/>
  <c r="Q111" i="3"/>
  <c r="P118" i="3" s="1"/>
  <c r="L110" i="3"/>
  <c r="N112" i="3"/>
  <c r="T112" i="3"/>
  <c r="O112" i="3"/>
  <c r="R110" i="3"/>
  <c r="T110" i="3"/>
  <c r="J111" i="3"/>
  <c r="J112" i="3"/>
  <c r="O110" i="3"/>
  <c r="N127" i="3" s="1"/>
  <c r="N157" i="3" s="1"/>
  <c r="R112" i="3"/>
  <c r="P112" i="3"/>
  <c r="D169" i="3"/>
  <c r="G137" i="3"/>
  <c r="G165" i="3" s="1"/>
  <c r="G142" i="3"/>
  <c r="G194" i="3" s="1"/>
  <c r="G209" i="3" s="1"/>
  <c r="S87" i="3"/>
  <c r="G147" i="3"/>
  <c r="G199" i="3" s="1"/>
  <c r="G214" i="3" s="1"/>
  <c r="G119" i="3"/>
  <c r="G143" i="3"/>
  <c r="G195" i="3" s="1"/>
  <c r="G210" i="3" s="1"/>
  <c r="G121" i="3"/>
  <c r="G135" i="3"/>
  <c r="G163" i="3" s="1"/>
  <c r="G130" i="3"/>
  <c r="G160" i="3" s="1"/>
  <c r="F170" i="3"/>
  <c r="F173" i="3" s="1"/>
  <c r="G118" i="3"/>
  <c r="G129" i="3"/>
  <c r="G159" i="3" s="1"/>
  <c r="G139" i="3"/>
  <c r="G191" i="3" s="1"/>
  <c r="G206" i="3" s="1"/>
  <c r="F182" i="3"/>
  <c r="N110" i="3"/>
  <c r="G134" i="3"/>
  <c r="G162" i="3" s="1"/>
  <c r="G150" i="3"/>
  <c r="E180" i="3" s="1"/>
  <c r="N111" i="3"/>
  <c r="H171" i="3"/>
  <c r="G152" i="3"/>
  <c r="G168" i="3" s="1"/>
  <c r="G140" i="3"/>
  <c r="G192" i="3" s="1"/>
  <c r="G207" i="3" s="1"/>
  <c r="G146" i="3"/>
  <c r="G198" i="3" s="1"/>
  <c r="G213" i="3" s="1"/>
  <c r="G144" i="3"/>
  <c r="G196" i="3" s="1"/>
  <c r="G211" i="3" s="1"/>
  <c r="F169" i="3"/>
  <c r="H169" i="3"/>
  <c r="D170" i="3"/>
  <c r="D173" i="3" s="1"/>
  <c r="G138" i="3"/>
  <c r="G190" i="3" s="1"/>
  <c r="G205" i="3" s="1"/>
  <c r="G117" i="3"/>
  <c r="G149" i="3"/>
  <c r="G166" i="3" s="1"/>
  <c r="D181" i="3"/>
  <c r="D184" i="3" s="1"/>
  <c r="G148" i="3"/>
  <c r="G200" i="3" s="1"/>
  <c r="G215" i="3" s="1"/>
  <c r="G120" i="3"/>
  <c r="G128" i="3"/>
  <c r="G158" i="3" s="1"/>
  <c r="E143" i="3"/>
  <c r="E195" i="3" s="1"/>
  <c r="E147" i="3"/>
  <c r="E199" i="3" s="1"/>
  <c r="E214" i="3" s="1"/>
  <c r="E119" i="3"/>
  <c r="E130" i="3"/>
  <c r="E160" i="3" s="1"/>
  <c r="E133" i="3"/>
  <c r="E150" i="3"/>
  <c r="E142" i="3"/>
  <c r="E194" i="3" s="1"/>
  <c r="E144" i="3"/>
  <c r="E196" i="3" s="1"/>
  <c r="E145" i="3"/>
  <c r="E197" i="3" s="1"/>
  <c r="E212" i="3" s="1"/>
  <c r="E134" i="3"/>
  <c r="E162" i="3" s="1"/>
  <c r="E117" i="3"/>
  <c r="E123" i="3"/>
  <c r="E152" i="3"/>
  <c r="E168" i="3" s="1"/>
  <c r="E127" i="3"/>
  <c r="E157" i="3" s="1"/>
  <c r="E128" i="3"/>
  <c r="E158" i="3" s="1"/>
  <c r="E126" i="3"/>
  <c r="E149" i="3"/>
  <c r="E166" i="3" s="1"/>
  <c r="E129" i="3"/>
  <c r="E159" i="3" s="1"/>
  <c r="E120" i="3"/>
  <c r="E148" i="3"/>
  <c r="E200" i="3" s="1"/>
  <c r="E215" i="3" s="1"/>
  <c r="E124" i="3"/>
  <c r="E137" i="3"/>
  <c r="E165" i="3" s="1"/>
  <c r="E135" i="3"/>
  <c r="E163" i="3" s="1"/>
  <c r="E131" i="3"/>
  <c r="E161" i="3" s="1"/>
  <c r="E136" i="3"/>
  <c r="E164" i="3" s="1"/>
  <c r="E139" i="3"/>
  <c r="E191" i="3" s="1"/>
  <c r="E146" i="3"/>
  <c r="E198" i="3" s="1"/>
  <c r="E213" i="3" s="1"/>
  <c r="E138" i="3"/>
  <c r="E190" i="3" s="1"/>
  <c r="E122" i="3"/>
  <c r="E140" i="3"/>
  <c r="E192" i="3" s="1"/>
  <c r="E118" i="3"/>
  <c r="E132" i="3"/>
  <c r="E141" i="3"/>
  <c r="E193" i="3" s="1"/>
  <c r="E208" i="3" s="1"/>
  <c r="E121" i="3"/>
  <c r="E125" i="3"/>
  <c r="E151" i="3"/>
  <c r="E167" i="3" s="1"/>
  <c r="G124" i="3"/>
  <c r="G131" i="3"/>
  <c r="G161" i="3" s="1"/>
  <c r="G132" i="3"/>
  <c r="E178" i="3" s="1"/>
  <c r="G136" i="3"/>
  <c r="G164" i="3" s="1"/>
  <c r="G122" i="3"/>
  <c r="G133" i="3"/>
  <c r="E179" i="3" s="1"/>
  <c r="G125" i="3"/>
  <c r="G126" i="3"/>
  <c r="U194" i="3"/>
  <c r="U209" i="3" s="1"/>
  <c r="T197" i="3"/>
  <c r="T212" i="3" s="1"/>
  <c r="U200" i="3"/>
  <c r="U215" i="3" s="1"/>
  <c r="T199" i="3"/>
  <c r="T214" i="3" s="1"/>
  <c r="U199" i="3"/>
  <c r="U214" i="3" s="1"/>
  <c r="U193" i="3"/>
  <c r="U208" i="3" s="1"/>
  <c r="U197" i="3"/>
  <c r="U212" i="3" s="1"/>
  <c r="U195" i="3"/>
  <c r="U210" i="3" s="1"/>
  <c r="U198" i="3"/>
  <c r="U213" i="3" s="1"/>
  <c r="T193" i="3"/>
  <c r="T208" i="3" s="1"/>
  <c r="U212" i="4"/>
  <c r="H206" i="4"/>
  <c r="F206" i="4"/>
  <c r="U208" i="4"/>
  <c r="G206" i="4"/>
  <c r="T214" i="4"/>
  <c r="U214" i="4"/>
  <c r="U213" i="4"/>
  <c r="U215" i="4"/>
  <c r="U209" i="4"/>
  <c r="T212" i="4"/>
  <c r="U210" i="4"/>
  <c r="F207" i="4"/>
  <c r="R182" i="4"/>
  <c r="T170" i="4"/>
  <c r="T173" i="4" s="1"/>
  <c r="R181" i="4"/>
  <c r="R184" i="4" s="1"/>
  <c r="T169" i="4"/>
  <c r="T171" i="4"/>
  <c r="R182" i="3"/>
  <c r="T171" i="3"/>
  <c r="R181" i="3"/>
  <c r="R184" i="3" s="1"/>
  <c r="T169" i="3"/>
  <c r="T170" i="3"/>
  <c r="T173" i="3" s="1"/>
  <c r="K112" i="4"/>
  <c r="K110" i="4"/>
  <c r="K111" i="4"/>
  <c r="S182" i="4"/>
  <c r="S181" i="4"/>
  <c r="S184" i="4" s="1"/>
  <c r="R129" i="3"/>
  <c r="R159" i="3" s="1"/>
  <c r="R145" i="3"/>
  <c r="R122" i="3"/>
  <c r="R150" i="3"/>
  <c r="P180" i="3" s="1"/>
  <c r="R131" i="3"/>
  <c r="R161" i="3" s="1"/>
  <c r="R137" i="3"/>
  <c r="R165" i="3" s="1"/>
  <c r="R124" i="3"/>
  <c r="R127" i="3"/>
  <c r="R157" i="3" s="1"/>
  <c r="R125" i="3"/>
  <c r="R151" i="3"/>
  <c r="R167" i="3" s="1"/>
  <c r="R143" i="3"/>
  <c r="R126" i="3"/>
  <c r="R140" i="3"/>
  <c r="R141" i="3"/>
  <c r="R121" i="3"/>
  <c r="R149" i="3"/>
  <c r="R166" i="3" s="1"/>
  <c r="R132" i="3"/>
  <c r="P178" i="3" s="1"/>
  <c r="R146" i="3"/>
  <c r="R117" i="3"/>
  <c r="R152" i="3"/>
  <c r="R168" i="3" s="1"/>
  <c r="R139" i="3"/>
  <c r="R130" i="3"/>
  <c r="R160" i="3" s="1"/>
  <c r="R144" i="3"/>
  <c r="R147" i="3"/>
  <c r="R135" i="3"/>
  <c r="R163" i="3" s="1"/>
  <c r="R138" i="3"/>
  <c r="R190" i="3" s="1"/>
  <c r="R205" i="3" s="1"/>
  <c r="R120" i="3"/>
  <c r="R136" i="3"/>
  <c r="R164" i="3" s="1"/>
  <c r="R118" i="3"/>
  <c r="U171" i="3"/>
  <c r="U169" i="3"/>
  <c r="U170" i="3"/>
  <c r="U173" i="3" s="1"/>
  <c r="S182" i="3"/>
  <c r="S181" i="3"/>
  <c r="S184" i="3" s="1"/>
  <c r="R119" i="3"/>
  <c r="R111" i="4"/>
  <c r="R110" i="4"/>
  <c r="R112" i="4"/>
  <c r="L111" i="4"/>
  <c r="L112" i="4"/>
  <c r="L110" i="4"/>
  <c r="Q110" i="4"/>
  <c r="Q111" i="4"/>
  <c r="Q112" i="4"/>
  <c r="R148" i="3"/>
  <c r="R133" i="3"/>
  <c r="P179" i="3" s="1"/>
  <c r="R123" i="3"/>
  <c r="O111" i="4"/>
  <c r="O112" i="4"/>
  <c r="O110" i="4"/>
  <c r="U169" i="4"/>
  <c r="U170" i="4"/>
  <c r="U173" i="4" s="1"/>
  <c r="U171" i="4"/>
  <c r="N112" i="4"/>
  <c r="N111" i="4"/>
  <c r="N110" i="4"/>
  <c r="M112" i="4"/>
  <c r="M110" i="4"/>
  <c r="M111" i="4"/>
  <c r="R142" i="3"/>
  <c r="T112" i="4"/>
  <c r="T110" i="4"/>
  <c r="T111" i="4"/>
  <c r="J112" i="4"/>
  <c r="J111" i="4"/>
  <c r="J110" i="4"/>
  <c r="S111" i="4"/>
  <c r="S112" i="4"/>
  <c r="S110" i="4"/>
  <c r="R134" i="3"/>
  <c r="R162" i="3" s="1"/>
  <c r="I118" i="3"/>
  <c r="I152" i="3"/>
  <c r="I168" i="3" s="1"/>
  <c r="P111" i="4"/>
  <c r="P110" i="4"/>
  <c r="P112" i="4"/>
  <c r="I133" i="3"/>
  <c r="G179" i="3" s="1"/>
  <c r="R128" i="3"/>
  <c r="R158" i="3" s="1"/>
  <c r="L140" i="3" l="1"/>
  <c r="J142" i="3"/>
  <c r="Q124" i="3"/>
  <c r="J143" i="3"/>
  <c r="I125" i="3"/>
  <c r="J134" i="3"/>
  <c r="J162" i="3" s="1"/>
  <c r="J140" i="3"/>
  <c r="J192" i="3" s="1"/>
  <c r="J207" i="3" s="1"/>
  <c r="J137" i="3"/>
  <c r="J165" i="3" s="1"/>
  <c r="I147" i="3"/>
  <c r="I199" i="3" s="1"/>
  <c r="I214" i="3" s="1"/>
  <c r="S118" i="3"/>
  <c r="I132" i="3"/>
  <c r="G178" i="3" s="1"/>
  <c r="I150" i="3"/>
  <c r="G180" i="3" s="1"/>
  <c r="J135" i="3"/>
  <c r="J163" i="3" s="1"/>
  <c r="J144" i="3"/>
  <c r="J196" i="3" s="1"/>
  <c r="J211" i="3" s="1"/>
  <c r="I145" i="3"/>
  <c r="I120" i="3"/>
  <c r="O134" i="3"/>
  <c r="O162" i="3" s="1"/>
  <c r="J124" i="3"/>
  <c r="M127" i="3"/>
  <c r="M157" i="3" s="1"/>
  <c r="I130" i="3"/>
  <c r="I160" i="3" s="1"/>
  <c r="J141" i="3"/>
  <c r="I119" i="3"/>
  <c r="J127" i="3"/>
  <c r="J157" i="3" s="1"/>
  <c r="I135" i="3"/>
  <c r="I163" i="3" s="1"/>
  <c r="J147" i="3"/>
  <c r="J199" i="3" s="1"/>
  <c r="J214" i="3" s="1"/>
  <c r="I142" i="3"/>
  <c r="I194" i="3" s="1"/>
  <c r="I209" i="3" s="1"/>
  <c r="J128" i="3"/>
  <c r="J158" i="3" s="1"/>
  <c r="J130" i="3"/>
  <c r="J160" i="3" s="1"/>
  <c r="I134" i="3"/>
  <c r="I162" i="3" s="1"/>
  <c r="O140" i="3"/>
  <c r="J138" i="3"/>
  <c r="I129" i="3"/>
  <c r="I159" i="3" s="1"/>
  <c r="J118" i="3"/>
  <c r="I123" i="3"/>
  <c r="I137" i="3"/>
  <c r="I165" i="3" s="1"/>
  <c r="I136" i="3"/>
  <c r="I164" i="3" s="1"/>
  <c r="I121" i="3"/>
  <c r="O144" i="3"/>
  <c r="O196" i="3" s="1"/>
  <c r="O211" i="3" s="1"/>
  <c r="L145" i="3"/>
  <c r="L197" i="3" s="1"/>
  <c r="L212" i="3" s="1"/>
  <c r="O151" i="3"/>
  <c r="O167" i="3" s="1"/>
  <c r="L141" i="3"/>
  <c r="L193" i="3" s="1"/>
  <c r="L208" i="3" s="1"/>
  <c r="J145" i="3"/>
  <c r="J126" i="3"/>
  <c r="J132" i="3"/>
  <c r="H178" i="3" s="1"/>
  <c r="I141" i="3"/>
  <c r="I193" i="3" s="1"/>
  <c r="I208" i="3" s="1"/>
  <c r="I127" i="3"/>
  <c r="I157" i="3" s="1"/>
  <c r="L146" i="3"/>
  <c r="L198" i="3" s="1"/>
  <c r="L213" i="3" s="1"/>
  <c r="J139" i="3"/>
  <c r="J191" i="3" s="1"/>
  <c r="J206" i="3" s="1"/>
  <c r="O152" i="3"/>
  <c r="O168" i="3" s="1"/>
  <c r="J123" i="3"/>
  <c r="L135" i="3"/>
  <c r="L163" i="3" s="1"/>
  <c r="J129" i="3"/>
  <c r="J159" i="3" s="1"/>
  <c r="L132" i="3"/>
  <c r="J178" i="3" s="1"/>
  <c r="J148" i="3"/>
  <c r="J200" i="3" s="1"/>
  <c r="J215" i="3" s="1"/>
  <c r="O150" i="3"/>
  <c r="M180" i="3" s="1"/>
  <c r="O141" i="3"/>
  <c r="O193" i="3" s="1"/>
  <c r="O208" i="3" s="1"/>
  <c r="J131" i="3"/>
  <c r="J161" i="3" s="1"/>
  <c r="O125" i="3"/>
  <c r="I148" i="3"/>
  <c r="I200" i="3" s="1"/>
  <c r="I215" i="3" s="1"/>
  <c r="J149" i="3"/>
  <c r="J166" i="3" s="1"/>
  <c r="I140" i="3"/>
  <c r="I192" i="3" s="1"/>
  <c r="I207" i="3" s="1"/>
  <c r="J133" i="3"/>
  <c r="H179" i="3" s="1"/>
  <c r="J152" i="3"/>
  <c r="J168" i="3" s="1"/>
  <c r="O119" i="3"/>
  <c r="K128" i="3"/>
  <c r="K158" i="3" s="1"/>
  <c r="S119" i="3"/>
  <c r="O128" i="3"/>
  <c r="O158" i="3" s="1"/>
  <c r="O149" i="3"/>
  <c r="O166" i="3" s="1"/>
  <c r="N138" i="3"/>
  <c r="N190" i="3" s="1"/>
  <c r="N205" i="3" s="1"/>
  <c r="P125" i="3"/>
  <c r="O148" i="3"/>
  <c r="O200" i="3" s="1"/>
  <c r="O215" i="3" s="1"/>
  <c r="O145" i="3"/>
  <c r="O197" i="3" s="1"/>
  <c r="O212" i="3" s="1"/>
  <c r="O143" i="3"/>
  <c r="O195" i="3" s="1"/>
  <c r="O210" i="3" s="1"/>
  <c r="O136" i="3"/>
  <c r="O164" i="3" s="1"/>
  <c r="O117" i="3"/>
  <c r="P152" i="3"/>
  <c r="P168" i="3" s="1"/>
  <c r="N126" i="3"/>
  <c r="O137" i="3"/>
  <c r="O165" i="3" s="1"/>
  <c r="O130" i="3"/>
  <c r="O160" i="3" s="1"/>
  <c r="L151" i="3"/>
  <c r="L167" i="3" s="1"/>
  <c r="O122" i="3"/>
  <c r="O126" i="3"/>
  <c r="L147" i="3"/>
  <c r="L199" i="3" s="1"/>
  <c r="L214" i="3" s="1"/>
  <c r="O132" i="3"/>
  <c r="M178" i="3" s="1"/>
  <c r="M181" i="3" s="1"/>
  <c r="M184" i="3" s="1"/>
  <c r="J121" i="3"/>
  <c r="J125" i="3"/>
  <c r="L144" i="3"/>
  <c r="L196" i="3" s="1"/>
  <c r="L211" i="3" s="1"/>
  <c r="S146" i="3"/>
  <c r="S198" i="3" s="1"/>
  <c r="S213" i="3" s="1"/>
  <c r="S140" i="3"/>
  <c r="S192" i="3" s="1"/>
  <c r="S207" i="3" s="1"/>
  <c r="P143" i="3"/>
  <c r="P195" i="3" s="1"/>
  <c r="P210" i="3" s="1"/>
  <c r="S127" i="3"/>
  <c r="S157" i="3" s="1"/>
  <c r="L131" i="3"/>
  <c r="L161" i="3" s="1"/>
  <c r="S117" i="3"/>
  <c r="J122" i="3"/>
  <c r="J120" i="3"/>
  <c r="J119" i="3"/>
  <c r="J136" i="3"/>
  <c r="J164" i="3" s="1"/>
  <c r="L122" i="3"/>
  <c r="L133" i="3"/>
  <c r="J179" i="3" s="1"/>
  <c r="S133" i="3"/>
  <c r="Q179" i="3" s="1"/>
  <c r="J117" i="3"/>
  <c r="S141" i="3"/>
  <c r="L130" i="3"/>
  <c r="L160" i="3" s="1"/>
  <c r="J151" i="3"/>
  <c r="J167" i="3" s="1"/>
  <c r="J150" i="3"/>
  <c r="H180" i="3" s="1"/>
  <c r="K140" i="3"/>
  <c r="K192" i="3" s="1"/>
  <c r="K207" i="3" s="1"/>
  <c r="S131" i="3"/>
  <c r="S161" i="3" s="1"/>
  <c r="S137" i="3"/>
  <c r="S165" i="3" s="1"/>
  <c r="S130" i="3"/>
  <c r="S160" i="3" s="1"/>
  <c r="S134" i="3"/>
  <c r="S162" i="3" s="1"/>
  <c r="Q151" i="3"/>
  <c r="Q167" i="3" s="1"/>
  <c r="S122" i="3"/>
  <c r="S147" i="3"/>
  <c r="S199" i="3" s="1"/>
  <c r="S214" i="3" s="1"/>
  <c r="S125" i="3"/>
  <c r="Q117" i="3"/>
  <c r="O147" i="3"/>
  <c r="O199" i="3" s="1"/>
  <c r="O214" i="3" s="1"/>
  <c r="K151" i="3"/>
  <c r="K167" i="3" s="1"/>
  <c r="Q123" i="3"/>
  <c r="S135" i="3"/>
  <c r="S163" i="3" s="1"/>
  <c r="P121" i="3"/>
  <c r="K137" i="3"/>
  <c r="K165" i="3" s="1"/>
  <c r="Q152" i="3"/>
  <c r="Q168" i="3" s="1"/>
  <c r="S152" i="3"/>
  <c r="S168" i="3" s="1"/>
  <c r="S144" i="3"/>
  <c r="S196" i="3" s="1"/>
  <c r="S211" i="3" s="1"/>
  <c r="L143" i="3"/>
  <c r="L195" i="3" s="1"/>
  <c r="L210" i="3" s="1"/>
  <c r="S145" i="3"/>
  <c r="S197" i="3" s="1"/>
  <c r="S212" i="3" s="1"/>
  <c r="O129" i="3"/>
  <c r="O159" i="3" s="1"/>
  <c r="S128" i="3"/>
  <c r="S158" i="3" s="1"/>
  <c r="O118" i="3"/>
  <c r="Q141" i="3"/>
  <c r="Q193" i="3" s="1"/>
  <c r="Q208" i="3" s="1"/>
  <c r="Q133" i="3"/>
  <c r="O179" i="3" s="1"/>
  <c r="S121" i="3"/>
  <c r="P149" i="3"/>
  <c r="P166" i="3" s="1"/>
  <c r="S136" i="3"/>
  <c r="S164" i="3" s="1"/>
  <c r="O139" i="3"/>
  <c r="O191" i="3" s="1"/>
  <c r="O206" i="3" s="1"/>
  <c r="P147" i="3"/>
  <c r="P199" i="3" s="1"/>
  <c r="P214" i="3" s="1"/>
  <c r="S151" i="3"/>
  <c r="S167" i="3" s="1"/>
  <c r="L136" i="3"/>
  <c r="L164" i="3" s="1"/>
  <c r="S142" i="3"/>
  <c r="S194" i="3" s="1"/>
  <c r="S209" i="3" s="1"/>
  <c r="O121" i="3"/>
  <c r="S138" i="3"/>
  <c r="S190" i="3" s="1"/>
  <c r="S205" i="3" s="1"/>
  <c r="O142" i="3"/>
  <c r="O194" i="3" s="1"/>
  <c r="O209" i="3" s="1"/>
  <c r="L137" i="3"/>
  <c r="L165" i="3" s="1"/>
  <c r="S124" i="3"/>
  <c r="S139" i="3"/>
  <c r="S191" i="3" s="1"/>
  <c r="S206" i="3" s="1"/>
  <c r="S148" i="3"/>
  <c r="S200" i="3" s="1"/>
  <c r="S215" i="3" s="1"/>
  <c r="S123" i="3"/>
  <c r="K143" i="3"/>
  <c r="K195" i="3" s="1"/>
  <c r="K210" i="3" s="1"/>
  <c r="P124" i="3"/>
  <c r="P138" i="3"/>
  <c r="P190" i="3" s="1"/>
  <c r="P205" i="3" s="1"/>
  <c r="P131" i="3"/>
  <c r="P161" i="3" s="1"/>
  <c r="L117" i="3"/>
  <c r="P133" i="3"/>
  <c r="N179" i="3" s="1"/>
  <c r="K120" i="3"/>
  <c r="P128" i="3"/>
  <c r="P158" i="3" s="1"/>
  <c r="K142" i="3"/>
  <c r="K194" i="3" s="1"/>
  <c r="K209" i="3" s="1"/>
  <c r="L119" i="3"/>
  <c r="K152" i="3"/>
  <c r="K168" i="3" s="1"/>
  <c r="K133" i="3"/>
  <c r="I179" i="3" s="1"/>
  <c r="K125" i="3"/>
  <c r="I143" i="3"/>
  <c r="I195" i="3" s="1"/>
  <c r="I210" i="3" s="1"/>
  <c r="P120" i="3"/>
  <c r="P132" i="3"/>
  <c r="N178" i="3" s="1"/>
  <c r="K136" i="3"/>
  <c r="K164" i="3" s="1"/>
  <c r="S132" i="3"/>
  <c r="Q178" i="3" s="1"/>
  <c r="I146" i="3"/>
  <c r="I198" i="3" s="1"/>
  <c r="I213" i="3" s="1"/>
  <c r="I124" i="3"/>
  <c r="S149" i="3"/>
  <c r="S166" i="3" s="1"/>
  <c r="O124" i="3"/>
  <c r="S126" i="3"/>
  <c r="N144" i="3"/>
  <c r="N196" i="3" s="1"/>
  <c r="N211" i="3" s="1"/>
  <c r="L152" i="3"/>
  <c r="L168" i="3" s="1"/>
  <c r="L148" i="3"/>
  <c r="L200" i="3" s="1"/>
  <c r="L215" i="3" s="1"/>
  <c r="O138" i="3"/>
  <c r="O190" i="3" s="1"/>
  <c r="O205" i="3" s="1"/>
  <c r="O135" i="3"/>
  <c r="O163" i="3" s="1"/>
  <c r="P122" i="3"/>
  <c r="I122" i="3"/>
  <c r="N141" i="3"/>
  <c r="N193" i="3" s="1"/>
  <c r="N208" i="3" s="1"/>
  <c r="K117" i="3"/>
  <c r="K141" i="3"/>
  <c r="K193" i="3" s="1"/>
  <c r="K208" i="3" s="1"/>
  <c r="K129" i="3"/>
  <c r="K159" i="3" s="1"/>
  <c r="K149" i="3"/>
  <c r="K166" i="3" s="1"/>
  <c r="M152" i="3"/>
  <c r="M168" i="3" s="1"/>
  <c r="K121" i="3"/>
  <c r="K119" i="3"/>
  <c r="P151" i="3"/>
  <c r="P167" i="3" s="1"/>
  <c r="P130" i="3"/>
  <c r="P160" i="3" s="1"/>
  <c r="K124" i="3"/>
  <c r="L150" i="3"/>
  <c r="J180" i="3" s="1"/>
  <c r="P144" i="3"/>
  <c r="P196" i="3" s="1"/>
  <c r="P211" i="3" s="1"/>
  <c r="L125" i="3"/>
  <c r="K138" i="3"/>
  <c r="K190" i="3" s="1"/>
  <c r="K205" i="3" s="1"/>
  <c r="P126" i="3"/>
  <c r="K148" i="3"/>
  <c r="K200" i="3" s="1"/>
  <c r="K215" i="3" s="1"/>
  <c r="P140" i="3"/>
  <c r="P192" i="3" s="1"/>
  <c r="P207" i="3" s="1"/>
  <c r="L149" i="3"/>
  <c r="L166" i="3" s="1"/>
  <c r="K127" i="3"/>
  <c r="K157" i="3" s="1"/>
  <c r="L118" i="3"/>
  <c r="P136" i="3"/>
  <c r="P164" i="3" s="1"/>
  <c r="P135" i="3"/>
  <c r="P163" i="3" s="1"/>
  <c r="K126" i="3"/>
  <c r="P150" i="3"/>
  <c r="N180" i="3" s="1"/>
  <c r="L139" i="3"/>
  <c r="L191" i="3" s="1"/>
  <c r="L206" i="3" s="1"/>
  <c r="P117" i="3"/>
  <c r="K145" i="3"/>
  <c r="K197" i="3" s="1"/>
  <c r="K212" i="3" s="1"/>
  <c r="L121" i="3"/>
  <c r="P141" i="3"/>
  <c r="P193" i="3" s="1"/>
  <c r="P208" i="3" s="1"/>
  <c r="N142" i="3"/>
  <c r="N194" i="3" s="1"/>
  <c r="N209" i="3" s="1"/>
  <c r="L134" i="3"/>
  <c r="L162" i="3" s="1"/>
  <c r="P127" i="3"/>
  <c r="P157" i="3" s="1"/>
  <c r="P129" i="3"/>
  <c r="P159" i="3" s="1"/>
  <c r="I128" i="3"/>
  <c r="I158" i="3" s="1"/>
  <c r="L129" i="3"/>
  <c r="L159" i="3" s="1"/>
  <c r="L120" i="3"/>
  <c r="P139" i="3"/>
  <c r="P191" i="3" s="1"/>
  <c r="P206" i="3" s="1"/>
  <c r="L123" i="3"/>
  <c r="O146" i="3"/>
  <c r="O198" i="3" s="1"/>
  <c r="O213" i="3" s="1"/>
  <c r="I149" i="3"/>
  <c r="I166" i="3" s="1"/>
  <c r="S150" i="3"/>
  <c r="Q180" i="3" s="1"/>
  <c r="S143" i="3"/>
  <c r="S195" i="3" s="1"/>
  <c r="S210" i="3" s="1"/>
  <c r="S129" i="3"/>
  <c r="S159" i="3" s="1"/>
  <c r="L128" i="3"/>
  <c r="L158" i="3" s="1"/>
  <c r="L126" i="3"/>
  <c r="P119" i="3"/>
  <c r="O120" i="3"/>
  <c r="O127" i="3"/>
  <c r="O157" i="3" s="1"/>
  <c r="O131" i="3"/>
  <c r="O161" i="3" s="1"/>
  <c r="P137" i="3"/>
  <c r="P165" i="3" s="1"/>
  <c r="N119" i="3"/>
  <c r="K139" i="3"/>
  <c r="K191" i="3" s="1"/>
  <c r="K206" i="3" s="1"/>
  <c r="K118" i="3"/>
  <c r="I144" i="3"/>
  <c r="I196" i="3" s="1"/>
  <c r="I211" i="3" s="1"/>
  <c r="I126" i="3"/>
  <c r="S120" i="3"/>
  <c r="L127" i="3"/>
  <c r="L157" i="3" s="1"/>
  <c r="L142" i="3"/>
  <c r="L194" i="3" s="1"/>
  <c r="L209" i="3" s="1"/>
  <c r="O133" i="3"/>
  <c r="M179" i="3" s="1"/>
  <c r="O123" i="3"/>
  <c r="P146" i="3"/>
  <c r="P198" i="3" s="1"/>
  <c r="P213" i="3" s="1"/>
  <c r="P123" i="3"/>
  <c r="N133" i="3"/>
  <c r="L179" i="3" s="1"/>
  <c r="N120" i="3"/>
  <c r="K131" i="3"/>
  <c r="K161" i="3" s="1"/>
  <c r="K150" i="3"/>
  <c r="I180" i="3" s="1"/>
  <c r="K134" i="3"/>
  <c r="K162" i="3" s="1"/>
  <c r="K144" i="3"/>
  <c r="K196" i="3" s="1"/>
  <c r="K211" i="3" s="1"/>
  <c r="K147" i="3"/>
  <c r="K199" i="3" s="1"/>
  <c r="K214" i="3" s="1"/>
  <c r="K146" i="3"/>
  <c r="K198" i="3" s="1"/>
  <c r="K213" i="3" s="1"/>
  <c r="P145" i="3"/>
  <c r="P197" i="3" s="1"/>
  <c r="P212" i="3" s="1"/>
  <c r="P142" i="3"/>
  <c r="P194" i="3" s="1"/>
  <c r="P209" i="3" s="1"/>
  <c r="P148" i="3"/>
  <c r="P200" i="3" s="1"/>
  <c r="P215" i="3" s="1"/>
  <c r="L124" i="3"/>
  <c r="L138" i="3"/>
  <c r="L190" i="3" s="1"/>
  <c r="L205" i="3" s="1"/>
  <c r="P134" i="3"/>
  <c r="P162" i="3" s="1"/>
  <c r="N123" i="3"/>
  <c r="K122" i="3"/>
  <c r="K123" i="3"/>
  <c r="M137" i="3"/>
  <c r="M165" i="3" s="1"/>
  <c r="Q121" i="3"/>
  <c r="Q120" i="3"/>
  <c r="N135" i="3"/>
  <c r="N163" i="3" s="1"/>
  <c r="M139" i="3"/>
  <c r="M191" i="3" s="1"/>
  <c r="M206" i="3" s="1"/>
  <c r="N152" i="3"/>
  <c r="N168" i="3" s="1"/>
  <c r="N150" i="3"/>
  <c r="L180" i="3" s="1"/>
  <c r="N148" i="3"/>
  <c r="N200" i="3" s="1"/>
  <c r="N215" i="3" s="1"/>
  <c r="Q140" i="3"/>
  <c r="Q192" i="3" s="1"/>
  <c r="Q207" i="3" s="1"/>
  <c r="Q122" i="3"/>
  <c r="M122" i="3"/>
  <c r="M142" i="3"/>
  <c r="M194" i="3" s="1"/>
  <c r="M209" i="3" s="1"/>
  <c r="N121" i="3"/>
  <c r="Q142" i="3"/>
  <c r="Q194" i="3" s="1"/>
  <c r="Q209" i="3" s="1"/>
  <c r="N147" i="3"/>
  <c r="N199" i="3" s="1"/>
  <c r="N214" i="3" s="1"/>
  <c r="N130" i="3"/>
  <c r="N160" i="3" s="1"/>
  <c r="Q148" i="3"/>
  <c r="Q200" i="3" s="1"/>
  <c r="Q215" i="3" s="1"/>
  <c r="Q138" i="3"/>
  <c r="Q190" i="3" s="1"/>
  <c r="Q205" i="3" s="1"/>
  <c r="I151" i="3"/>
  <c r="I167" i="3" s="1"/>
  <c r="I131" i="3"/>
  <c r="I161" i="3" s="1"/>
  <c r="M131" i="3"/>
  <c r="M161" i="3" s="1"/>
  <c r="I117" i="3"/>
  <c r="I138" i="3"/>
  <c r="I190" i="3" s="1"/>
  <c r="I205" i="3" s="1"/>
  <c r="N122" i="3"/>
  <c r="N145" i="3"/>
  <c r="N197" i="3" s="1"/>
  <c r="N212" i="3" s="1"/>
  <c r="N139" i="3"/>
  <c r="N191" i="3" s="1"/>
  <c r="N206" i="3" s="1"/>
  <c r="K130" i="3"/>
  <c r="K160" i="3" s="1"/>
  <c r="K132" i="3"/>
  <c r="I178" i="3" s="1"/>
  <c r="N118" i="3"/>
  <c r="Q126" i="3"/>
  <c r="N132" i="3"/>
  <c r="L178" i="3" s="1"/>
  <c r="Q118" i="3"/>
  <c r="Q119" i="3"/>
  <c r="N146" i="3"/>
  <c r="N198" i="3" s="1"/>
  <c r="N213" i="3" s="1"/>
  <c r="Q128" i="3"/>
  <c r="Q158" i="3" s="1"/>
  <c r="Q134" i="3"/>
  <c r="Q162" i="3" s="1"/>
  <c r="Q130" i="3"/>
  <c r="Q160" i="3" s="1"/>
  <c r="Q132" i="3"/>
  <c r="O178" i="3" s="1"/>
  <c r="N137" i="3"/>
  <c r="N165" i="3" s="1"/>
  <c r="N140" i="3"/>
  <c r="N192" i="3" s="1"/>
  <c r="N207" i="3" s="1"/>
  <c r="Q135" i="3"/>
  <c r="Q163" i="3" s="1"/>
  <c r="Q137" i="3"/>
  <c r="Q165" i="3" s="1"/>
  <c r="M119" i="3"/>
  <c r="Q136" i="3"/>
  <c r="Q164" i="3" s="1"/>
  <c r="Q150" i="3"/>
  <c r="O180" i="3" s="1"/>
  <c r="N134" i="3"/>
  <c r="N162" i="3" s="1"/>
  <c r="N128" i="3"/>
  <c r="N158" i="3" s="1"/>
  <c r="Q143" i="3"/>
  <c r="Q195" i="3" s="1"/>
  <c r="Q210" i="3" s="1"/>
  <c r="Q125" i="3"/>
  <c r="Q139" i="3"/>
  <c r="Q191" i="3" s="1"/>
  <c r="Q206" i="3" s="1"/>
  <c r="I139" i="3"/>
  <c r="I191" i="3" s="1"/>
  <c r="I206" i="3" s="1"/>
  <c r="M136" i="3"/>
  <c r="M164" i="3" s="1"/>
  <c r="Q127" i="3"/>
  <c r="Q157" i="3" s="1"/>
  <c r="Q147" i="3"/>
  <c r="Q199" i="3" s="1"/>
  <c r="Q214" i="3" s="1"/>
  <c r="N117" i="3"/>
  <c r="N125" i="3"/>
  <c r="N151" i="3"/>
  <c r="N167" i="3" s="1"/>
  <c r="N143" i="3"/>
  <c r="N195" i="3" s="1"/>
  <c r="N210" i="3" s="1"/>
  <c r="K135" i="3"/>
  <c r="K163" i="3" s="1"/>
  <c r="M140" i="3"/>
  <c r="M192" i="3" s="1"/>
  <c r="M207" i="3" s="1"/>
  <c r="Q149" i="3"/>
  <c r="Q166" i="3" s="1"/>
  <c r="N129" i="3"/>
  <c r="N159" i="3" s="1"/>
  <c r="M117" i="3"/>
  <c r="N131" i="3"/>
  <c r="N161" i="3" s="1"/>
  <c r="N136" i="3"/>
  <c r="N164" i="3" s="1"/>
  <c r="N149" i="3"/>
  <c r="N166" i="3" s="1"/>
  <c r="Q146" i="3"/>
  <c r="Q198" i="3" s="1"/>
  <c r="Q213" i="3" s="1"/>
  <c r="Q131" i="3"/>
  <c r="Q161" i="3" s="1"/>
  <c r="Q144" i="3"/>
  <c r="Q196" i="3" s="1"/>
  <c r="Q211" i="3" s="1"/>
  <c r="Q145" i="3"/>
  <c r="Q197" i="3" s="1"/>
  <c r="Q212" i="3" s="1"/>
  <c r="Q129" i="3"/>
  <c r="Q159" i="3" s="1"/>
  <c r="M144" i="3"/>
  <c r="M196" i="3" s="1"/>
  <c r="M211" i="3" s="1"/>
  <c r="N124" i="3"/>
  <c r="M123" i="3"/>
  <c r="M118" i="3"/>
  <c r="M124" i="3"/>
  <c r="M130" i="3"/>
  <c r="M160" i="3" s="1"/>
  <c r="M145" i="3"/>
  <c r="M197" i="3" s="1"/>
  <c r="M212" i="3" s="1"/>
  <c r="M121" i="3"/>
  <c r="M147" i="3"/>
  <c r="M199" i="3" s="1"/>
  <c r="M214" i="3" s="1"/>
  <c r="M126" i="3"/>
  <c r="M135" i="3"/>
  <c r="M163" i="3" s="1"/>
  <c r="M120" i="3"/>
  <c r="M138" i="3"/>
  <c r="M190" i="3" s="1"/>
  <c r="M205" i="3" s="1"/>
  <c r="M151" i="3"/>
  <c r="M167" i="3" s="1"/>
  <c r="M150" i="3"/>
  <c r="K180" i="3" s="1"/>
  <c r="M129" i="3"/>
  <c r="M159" i="3" s="1"/>
  <c r="M149" i="3"/>
  <c r="M166" i="3" s="1"/>
  <c r="M128" i="3"/>
  <c r="M158" i="3" s="1"/>
  <c r="M143" i="3"/>
  <c r="M195" i="3" s="1"/>
  <c r="M210" i="3" s="1"/>
  <c r="M125" i="3"/>
  <c r="M132" i="3"/>
  <c r="K178" i="3" s="1"/>
  <c r="M134" i="3"/>
  <c r="M162" i="3" s="1"/>
  <c r="M146" i="3"/>
  <c r="M198" i="3" s="1"/>
  <c r="M213" i="3" s="1"/>
  <c r="M133" i="3"/>
  <c r="K179" i="3" s="1"/>
  <c r="M141" i="3"/>
  <c r="M193" i="3" s="1"/>
  <c r="M208" i="3" s="1"/>
  <c r="M148" i="3"/>
  <c r="M200" i="3" s="1"/>
  <c r="M215" i="3" s="1"/>
  <c r="G171" i="3"/>
  <c r="E181" i="3"/>
  <c r="E184" i="3" s="1"/>
  <c r="E182" i="3"/>
  <c r="E170" i="3"/>
  <c r="E173" i="3" s="1"/>
  <c r="E171" i="3"/>
  <c r="E169" i="3"/>
  <c r="G170" i="3"/>
  <c r="G173" i="3" s="1"/>
  <c r="G169" i="3"/>
  <c r="P143" i="4"/>
  <c r="Q195" i="4" s="1"/>
  <c r="S150" i="4"/>
  <c r="Q180" i="4" s="1"/>
  <c r="S137" i="4"/>
  <c r="S165" i="4" s="1"/>
  <c r="P145" i="4"/>
  <c r="Q197" i="4" s="1"/>
  <c r="Q141" i="4"/>
  <c r="R193" i="4" s="1"/>
  <c r="Q139" i="4"/>
  <c r="R191" i="4" s="1"/>
  <c r="J195" i="3"/>
  <c r="J210" i="3" s="1"/>
  <c r="J193" i="3"/>
  <c r="J208" i="3" s="1"/>
  <c r="R195" i="3"/>
  <c r="R210" i="3" s="1"/>
  <c r="J190" i="3"/>
  <c r="J205" i="3" s="1"/>
  <c r="R197" i="3"/>
  <c r="R212" i="3" s="1"/>
  <c r="J194" i="3"/>
  <c r="J209" i="3" s="1"/>
  <c r="R199" i="3"/>
  <c r="R214" i="3" s="1"/>
  <c r="J197" i="3"/>
  <c r="J212" i="3" s="1"/>
  <c r="O192" i="3"/>
  <c r="O207" i="3" s="1"/>
  <c r="R198" i="3"/>
  <c r="R213" i="3" s="1"/>
  <c r="J198" i="3"/>
  <c r="J213" i="3" s="1"/>
  <c r="R191" i="3"/>
  <c r="R206" i="3" s="1"/>
  <c r="R200" i="3"/>
  <c r="R215" i="3" s="1"/>
  <c r="L192" i="3"/>
  <c r="L207" i="3" s="1"/>
  <c r="R193" i="3"/>
  <c r="R208" i="3" s="1"/>
  <c r="R192" i="3"/>
  <c r="R207" i="3" s="1"/>
  <c r="R194" i="3"/>
  <c r="R209" i="3" s="1"/>
  <c r="R196" i="3"/>
  <c r="R211" i="3" s="1"/>
  <c r="I197" i="3"/>
  <c r="I212" i="3" s="1"/>
  <c r="S193" i="3"/>
  <c r="S208" i="3" s="1"/>
  <c r="R169" i="3"/>
  <c r="R171" i="3"/>
  <c r="N152" i="4"/>
  <c r="N168" i="4" s="1"/>
  <c r="N136" i="4"/>
  <c r="N164" i="4" s="1"/>
  <c r="N133" i="4"/>
  <c r="L179" i="4" s="1"/>
  <c r="N117" i="4"/>
  <c r="N123" i="4"/>
  <c r="N138" i="4"/>
  <c r="O190" i="4" s="1"/>
  <c r="N129" i="4"/>
  <c r="N159" i="4" s="1"/>
  <c r="N147" i="4"/>
  <c r="O199" i="4" s="1"/>
  <c r="N149" i="4"/>
  <c r="N166" i="4" s="1"/>
  <c r="N124" i="4"/>
  <c r="N131" i="4"/>
  <c r="N161" i="4" s="1"/>
  <c r="N151" i="4"/>
  <c r="N167" i="4" s="1"/>
  <c r="N118" i="4"/>
  <c r="N128" i="4"/>
  <c r="N158" i="4" s="1"/>
  <c r="N119" i="4"/>
  <c r="N126" i="4"/>
  <c r="N127" i="4"/>
  <c r="N157" i="4" s="1"/>
  <c r="N135" i="4"/>
  <c r="N163" i="4" s="1"/>
  <c r="N137" i="4"/>
  <c r="N165" i="4" s="1"/>
  <c r="N122" i="4"/>
  <c r="N134" i="4"/>
  <c r="N162" i="4" s="1"/>
  <c r="N150" i="4"/>
  <c r="L180" i="4" s="1"/>
  <c r="N146" i="4"/>
  <c r="O198" i="4" s="1"/>
  <c r="N143" i="4"/>
  <c r="O195" i="4" s="1"/>
  <c r="N125" i="4"/>
  <c r="N142" i="4"/>
  <c r="O194" i="4" s="1"/>
  <c r="N140" i="4"/>
  <c r="O192" i="4" s="1"/>
  <c r="N139" i="4"/>
  <c r="O191" i="4" s="1"/>
  <c r="N132" i="4"/>
  <c r="L178" i="4" s="1"/>
  <c r="N121" i="4"/>
  <c r="N144" i="4"/>
  <c r="O196" i="4" s="1"/>
  <c r="N141" i="4"/>
  <c r="O193" i="4" s="1"/>
  <c r="N148" i="4"/>
  <c r="O200" i="4" s="1"/>
  <c r="N130" i="4"/>
  <c r="N160" i="4" s="1"/>
  <c r="N145" i="4"/>
  <c r="O197" i="4" s="1"/>
  <c r="N120" i="4"/>
  <c r="S151" i="4"/>
  <c r="S167" i="4" s="1"/>
  <c r="S125" i="4"/>
  <c r="S136" i="4"/>
  <c r="S164" i="4" s="1"/>
  <c r="S139" i="4"/>
  <c r="T191" i="4" s="1"/>
  <c r="S145" i="4"/>
  <c r="T197" i="4" s="1"/>
  <c r="S140" i="4"/>
  <c r="T192" i="4" s="1"/>
  <c r="S128" i="4"/>
  <c r="S158" i="4" s="1"/>
  <c r="S141" i="4"/>
  <c r="T193" i="4" s="1"/>
  <c r="S124" i="4"/>
  <c r="S118" i="4"/>
  <c r="S121" i="4"/>
  <c r="S130" i="4"/>
  <c r="S160" i="4" s="1"/>
  <c r="S144" i="4"/>
  <c r="T196" i="4" s="1"/>
  <c r="S122" i="4"/>
  <c r="S133" i="4"/>
  <c r="Q179" i="4" s="1"/>
  <c r="S131" i="4"/>
  <c r="S161" i="4" s="1"/>
  <c r="S134" i="4"/>
  <c r="S162" i="4" s="1"/>
  <c r="S129" i="4"/>
  <c r="S159" i="4" s="1"/>
  <c r="S123" i="4"/>
  <c r="S132" i="4"/>
  <c r="Q178" i="4" s="1"/>
  <c r="S117" i="4"/>
  <c r="S146" i="4"/>
  <c r="T198" i="4" s="1"/>
  <c r="S120" i="4"/>
  <c r="S126" i="4"/>
  <c r="S135" i="4"/>
  <c r="S163" i="4" s="1"/>
  <c r="S119" i="4"/>
  <c r="S127" i="4"/>
  <c r="S157" i="4" s="1"/>
  <c r="L134" i="4"/>
  <c r="L162" i="4" s="1"/>
  <c r="L148" i="4"/>
  <c r="M200" i="4" s="1"/>
  <c r="L130" i="4"/>
  <c r="L160" i="4" s="1"/>
  <c r="L117" i="4"/>
  <c r="L144" i="4"/>
  <c r="M196" i="4" s="1"/>
  <c r="L150" i="4"/>
  <c r="J180" i="4" s="1"/>
  <c r="L147" i="4"/>
  <c r="M199" i="4" s="1"/>
  <c r="L121" i="4"/>
  <c r="L135" i="4"/>
  <c r="L163" i="4" s="1"/>
  <c r="L146" i="4"/>
  <c r="M198" i="4" s="1"/>
  <c r="L123" i="4"/>
  <c r="L119" i="4"/>
  <c r="L137" i="4"/>
  <c r="L165" i="4" s="1"/>
  <c r="L139" i="4"/>
  <c r="M191" i="4" s="1"/>
  <c r="L143" i="4"/>
  <c r="M195" i="4" s="1"/>
  <c r="L152" i="4"/>
  <c r="L168" i="4" s="1"/>
  <c r="L126" i="4"/>
  <c r="L122" i="4"/>
  <c r="L140" i="4"/>
  <c r="M192" i="4" s="1"/>
  <c r="L142" i="4"/>
  <c r="M194" i="4" s="1"/>
  <c r="L129" i="4"/>
  <c r="L159" i="4" s="1"/>
  <c r="L138" i="4"/>
  <c r="M190" i="4" s="1"/>
  <c r="L136" i="4"/>
  <c r="L164" i="4" s="1"/>
  <c r="L125" i="4"/>
  <c r="L145" i="4"/>
  <c r="M197" i="4" s="1"/>
  <c r="L118" i="4"/>
  <c r="L127" i="4"/>
  <c r="L157" i="4" s="1"/>
  <c r="L128" i="4"/>
  <c r="L158" i="4" s="1"/>
  <c r="L120" i="4"/>
  <c r="L141" i="4"/>
  <c r="M193" i="4" s="1"/>
  <c r="L132" i="4"/>
  <c r="J178" i="4" s="1"/>
  <c r="L133" i="4"/>
  <c r="J179" i="4" s="1"/>
  <c r="L151" i="4"/>
  <c r="L167" i="4" s="1"/>
  <c r="L124" i="4"/>
  <c r="L131" i="4"/>
  <c r="L161" i="4" s="1"/>
  <c r="L149" i="4"/>
  <c r="L166" i="4" s="1"/>
  <c r="K152" i="4"/>
  <c r="K168" i="4" s="1"/>
  <c r="K140" i="4"/>
  <c r="L192" i="4" s="1"/>
  <c r="K143" i="4"/>
  <c r="L195" i="4" s="1"/>
  <c r="K126" i="4"/>
  <c r="K118" i="4"/>
  <c r="K144" i="4"/>
  <c r="L196" i="4" s="1"/>
  <c r="K142" i="4"/>
  <c r="L194" i="4" s="1"/>
  <c r="K127" i="4"/>
  <c r="K157" i="4" s="1"/>
  <c r="K133" i="4"/>
  <c r="I179" i="4" s="1"/>
  <c r="K121" i="4"/>
  <c r="K134" i="4"/>
  <c r="K162" i="4" s="1"/>
  <c r="K139" i="4"/>
  <c r="L191" i="4" s="1"/>
  <c r="K147" i="4"/>
  <c r="L199" i="4" s="1"/>
  <c r="K138" i="4"/>
  <c r="L190" i="4" s="1"/>
  <c r="K151" i="4"/>
  <c r="K167" i="4" s="1"/>
  <c r="K137" i="4"/>
  <c r="K165" i="4" s="1"/>
  <c r="K117" i="4"/>
  <c r="K122" i="4"/>
  <c r="K150" i="4"/>
  <c r="I180" i="4" s="1"/>
  <c r="K146" i="4"/>
  <c r="L198" i="4" s="1"/>
  <c r="K135" i="4"/>
  <c r="K163" i="4" s="1"/>
  <c r="K148" i="4"/>
  <c r="L200" i="4" s="1"/>
  <c r="K149" i="4"/>
  <c r="K166" i="4" s="1"/>
  <c r="K129" i="4"/>
  <c r="K159" i="4" s="1"/>
  <c r="K128" i="4"/>
  <c r="K158" i="4" s="1"/>
  <c r="K130" i="4"/>
  <c r="K160" i="4" s="1"/>
  <c r="K123" i="4"/>
  <c r="K119" i="4"/>
  <c r="K120" i="4"/>
  <c r="K125" i="4"/>
  <c r="K141" i="4"/>
  <c r="L193" i="4" s="1"/>
  <c r="K145" i="4"/>
  <c r="L197" i="4" s="1"/>
  <c r="K132" i="4"/>
  <c r="I178" i="4" s="1"/>
  <c r="K124" i="4"/>
  <c r="K136" i="4"/>
  <c r="K164" i="4" s="1"/>
  <c r="K131" i="4"/>
  <c r="K161" i="4" s="1"/>
  <c r="R170" i="3"/>
  <c r="R173" i="3" s="1"/>
  <c r="I123" i="4"/>
  <c r="I131" i="4"/>
  <c r="I161" i="4" s="1"/>
  <c r="I146" i="4"/>
  <c r="J198" i="4" s="1"/>
  <c r="I152" i="4"/>
  <c r="I168" i="4" s="1"/>
  <c r="I128" i="4"/>
  <c r="I158" i="4" s="1"/>
  <c r="I148" i="4"/>
  <c r="J200" i="4" s="1"/>
  <c r="I122" i="4"/>
  <c r="I139" i="4"/>
  <c r="J191" i="4" s="1"/>
  <c r="I117" i="4"/>
  <c r="I141" i="4"/>
  <c r="J193" i="4" s="1"/>
  <c r="I124" i="4"/>
  <c r="I119" i="4"/>
  <c r="I140" i="4"/>
  <c r="J192" i="4" s="1"/>
  <c r="I133" i="4"/>
  <c r="G179" i="4" s="1"/>
  <c r="I125" i="4"/>
  <c r="I151" i="4"/>
  <c r="I167" i="4" s="1"/>
  <c r="I130" i="4"/>
  <c r="I160" i="4" s="1"/>
  <c r="I132" i="4"/>
  <c r="G178" i="4" s="1"/>
  <c r="I137" i="4"/>
  <c r="I165" i="4" s="1"/>
  <c r="I118" i="4"/>
  <c r="I136" i="4"/>
  <c r="I164" i="4" s="1"/>
  <c r="I120" i="4"/>
  <c r="I149" i="4"/>
  <c r="I166" i="4" s="1"/>
  <c r="I126" i="4"/>
  <c r="I150" i="4"/>
  <c r="G180" i="4" s="1"/>
  <c r="I142" i="4"/>
  <c r="J194" i="4" s="1"/>
  <c r="I144" i="4"/>
  <c r="J196" i="4" s="1"/>
  <c r="I147" i="4"/>
  <c r="J199" i="4" s="1"/>
  <c r="I135" i="4"/>
  <c r="I163" i="4" s="1"/>
  <c r="I143" i="4"/>
  <c r="J195" i="4" s="1"/>
  <c r="I129" i="4"/>
  <c r="I159" i="4" s="1"/>
  <c r="I127" i="4"/>
  <c r="I157" i="4" s="1"/>
  <c r="I134" i="4"/>
  <c r="I162" i="4" s="1"/>
  <c r="I145" i="4"/>
  <c r="J197" i="4" s="1"/>
  <c r="I121" i="4"/>
  <c r="I138" i="4"/>
  <c r="J190" i="4" s="1"/>
  <c r="J129" i="4"/>
  <c r="J159" i="4" s="1"/>
  <c r="J123" i="4"/>
  <c r="J152" i="4"/>
  <c r="J168" i="4" s="1"/>
  <c r="J135" i="4"/>
  <c r="J163" i="4" s="1"/>
  <c r="J146" i="4"/>
  <c r="K198" i="4" s="1"/>
  <c r="J136" i="4"/>
  <c r="J164" i="4" s="1"/>
  <c r="J144" i="4"/>
  <c r="K196" i="4" s="1"/>
  <c r="J149" i="4"/>
  <c r="J166" i="4" s="1"/>
  <c r="J117" i="4"/>
  <c r="J134" i="4"/>
  <c r="J162" i="4" s="1"/>
  <c r="J124" i="4"/>
  <c r="J137" i="4"/>
  <c r="J165" i="4" s="1"/>
  <c r="J148" i="4"/>
  <c r="K200" i="4" s="1"/>
  <c r="J125" i="4"/>
  <c r="J128" i="4"/>
  <c r="J158" i="4" s="1"/>
  <c r="J122" i="4"/>
  <c r="J118" i="4"/>
  <c r="J151" i="4"/>
  <c r="J167" i="4" s="1"/>
  <c r="J131" i="4"/>
  <c r="J161" i="4" s="1"/>
  <c r="J126" i="4"/>
  <c r="J140" i="4"/>
  <c r="K192" i="4" s="1"/>
  <c r="J138" i="4"/>
  <c r="K190" i="4" s="1"/>
  <c r="J127" i="4"/>
  <c r="J157" i="4" s="1"/>
  <c r="J150" i="4"/>
  <c r="H180" i="4" s="1"/>
  <c r="J141" i="4"/>
  <c r="K193" i="4" s="1"/>
  <c r="J147" i="4"/>
  <c r="K199" i="4" s="1"/>
  <c r="J142" i="4"/>
  <c r="K194" i="4" s="1"/>
  <c r="J119" i="4"/>
  <c r="J145" i="4"/>
  <c r="K197" i="4" s="1"/>
  <c r="J120" i="4"/>
  <c r="J133" i="4"/>
  <c r="H179" i="4" s="1"/>
  <c r="J132" i="4"/>
  <c r="H178" i="4" s="1"/>
  <c r="J130" i="4"/>
  <c r="J160" i="4" s="1"/>
  <c r="J143" i="4"/>
  <c r="K195" i="4" s="1"/>
  <c r="J121" i="4"/>
  <c r="J139" i="4"/>
  <c r="K191" i="4" s="1"/>
  <c r="R135" i="4"/>
  <c r="R163" i="4" s="1"/>
  <c r="R144" i="4"/>
  <c r="S196" i="4" s="1"/>
  <c r="R134" i="4"/>
  <c r="R162" i="4" s="1"/>
  <c r="R118" i="4"/>
  <c r="R136" i="4"/>
  <c r="R164" i="4" s="1"/>
  <c r="R133" i="4"/>
  <c r="P179" i="4" s="1"/>
  <c r="R140" i="4"/>
  <c r="S192" i="4" s="1"/>
  <c r="R141" i="4"/>
  <c r="S193" i="4" s="1"/>
  <c r="R125" i="4"/>
  <c r="R130" i="4"/>
  <c r="R160" i="4" s="1"/>
  <c r="R119" i="4"/>
  <c r="R123" i="4"/>
  <c r="R131" i="4"/>
  <c r="R161" i="4" s="1"/>
  <c r="R120" i="4"/>
  <c r="R128" i="4"/>
  <c r="R158" i="4" s="1"/>
  <c r="R145" i="4"/>
  <c r="S197" i="4" s="1"/>
  <c r="R117" i="4"/>
  <c r="R122" i="4"/>
  <c r="R151" i="4"/>
  <c r="R167" i="4" s="1"/>
  <c r="R127" i="4"/>
  <c r="R157" i="4" s="1"/>
  <c r="R126" i="4"/>
  <c r="R129" i="4"/>
  <c r="R159" i="4" s="1"/>
  <c r="R121" i="4"/>
  <c r="R150" i="4"/>
  <c r="P180" i="4" s="1"/>
  <c r="R124" i="4"/>
  <c r="R146" i="4"/>
  <c r="S198" i="4" s="1"/>
  <c r="R132" i="4"/>
  <c r="P178" i="4" s="1"/>
  <c r="R139" i="4"/>
  <c r="S191" i="4" s="1"/>
  <c r="P138" i="4"/>
  <c r="Q190" i="4" s="1"/>
  <c r="P141" i="4"/>
  <c r="Q193" i="4" s="1"/>
  <c r="P127" i="4"/>
  <c r="P157" i="4" s="1"/>
  <c r="P118" i="4"/>
  <c r="P135" i="4"/>
  <c r="P163" i="4" s="1"/>
  <c r="P128" i="4"/>
  <c r="P158" i="4" s="1"/>
  <c r="P136" i="4"/>
  <c r="P164" i="4" s="1"/>
  <c r="P132" i="4"/>
  <c r="N178" i="4" s="1"/>
  <c r="P124" i="4"/>
  <c r="P131" i="4"/>
  <c r="P161" i="4" s="1"/>
  <c r="P134" i="4"/>
  <c r="P162" i="4" s="1"/>
  <c r="P121" i="4"/>
  <c r="P125" i="4"/>
  <c r="P117" i="4"/>
  <c r="P133" i="4"/>
  <c r="N179" i="4" s="1"/>
  <c r="P122" i="4"/>
  <c r="P139" i="4"/>
  <c r="Q191" i="4" s="1"/>
  <c r="P130" i="4"/>
  <c r="P160" i="4" s="1"/>
  <c r="P119" i="4"/>
  <c r="P120" i="4"/>
  <c r="P126" i="4"/>
  <c r="P123" i="4"/>
  <c r="P129" i="4"/>
  <c r="P159" i="4" s="1"/>
  <c r="P181" i="3"/>
  <c r="P184" i="3" s="1"/>
  <c r="P182" i="3"/>
  <c r="O121" i="4"/>
  <c r="O120" i="4"/>
  <c r="O151" i="4"/>
  <c r="O167" i="4" s="1"/>
  <c r="O134" i="4"/>
  <c r="O162" i="4" s="1"/>
  <c r="O125" i="4"/>
  <c r="O128" i="4"/>
  <c r="O158" i="4" s="1"/>
  <c r="O124" i="4"/>
  <c r="O144" i="4"/>
  <c r="P196" i="4" s="1"/>
  <c r="O127" i="4"/>
  <c r="O157" i="4" s="1"/>
  <c r="O146" i="4"/>
  <c r="P198" i="4" s="1"/>
  <c r="O131" i="4"/>
  <c r="O161" i="4" s="1"/>
  <c r="O123" i="4"/>
  <c r="O147" i="4"/>
  <c r="P199" i="4" s="1"/>
  <c r="O135" i="4"/>
  <c r="O163" i="4" s="1"/>
  <c r="O119" i="4"/>
  <c r="O149" i="4"/>
  <c r="O166" i="4" s="1"/>
  <c r="O143" i="4"/>
  <c r="P195" i="4" s="1"/>
  <c r="O145" i="4"/>
  <c r="P197" i="4" s="1"/>
  <c r="O130" i="4"/>
  <c r="O160" i="4" s="1"/>
  <c r="O141" i="4"/>
  <c r="P193" i="4" s="1"/>
  <c r="O126" i="4"/>
  <c r="O122" i="4"/>
  <c r="O150" i="4"/>
  <c r="M180" i="4" s="1"/>
  <c r="O139" i="4"/>
  <c r="P191" i="4" s="1"/>
  <c r="O152" i="4"/>
  <c r="O168" i="4" s="1"/>
  <c r="O137" i="4"/>
  <c r="O165" i="4" s="1"/>
  <c r="O136" i="4"/>
  <c r="O164" i="4" s="1"/>
  <c r="O133" i="4"/>
  <c r="M179" i="4" s="1"/>
  <c r="O140" i="4"/>
  <c r="P192" i="4" s="1"/>
  <c r="O148" i="4"/>
  <c r="P200" i="4" s="1"/>
  <c r="O129" i="4"/>
  <c r="O159" i="4" s="1"/>
  <c r="O132" i="4"/>
  <c r="M178" i="4" s="1"/>
  <c r="O138" i="4"/>
  <c r="P190" i="4" s="1"/>
  <c r="O142" i="4"/>
  <c r="P194" i="4" s="1"/>
  <c r="O118" i="4"/>
  <c r="O117" i="4"/>
  <c r="M136" i="4"/>
  <c r="M164" i="4" s="1"/>
  <c r="M129" i="4"/>
  <c r="M159" i="4" s="1"/>
  <c r="M125" i="4"/>
  <c r="M139" i="4"/>
  <c r="N191" i="4" s="1"/>
  <c r="M146" i="4"/>
  <c r="N198" i="4" s="1"/>
  <c r="M140" i="4"/>
  <c r="N192" i="4" s="1"/>
  <c r="M132" i="4"/>
  <c r="K178" i="4" s="1"/>
  <c r="M122" i="4"/>
  <c r="M150" i="4"/>
  <c r="K180" i="4" s="1"/>
  <c r="M145" i="4"/>
  <c r="N197" i="4" s="1"/>
  <c r="M123" i="4"/>
  <c r="M130" i="4"/>
  <c r="M160" i="4" s="1"/>
  <c r="M128" i="4"/>
  <c r="M158" i="4" s="1"/>
  <c r="M144" i="4"/>
  <c r="N196" i="4" s="1"/>
  <c r="M143" i="4"/>
  <c r="N195" i="4" s="1"/>
  <c r="M133" i="4"/>
  <c r="K179" i="4" s="1"/>
  <c r="M126" i="4"/>
  <c r="M121" i="4"/>
  <c r="M142" i="4"/>
  <c r="N194" i="4" s="1"/>
  <c r="M124" i="4"/>
  <c r="M151" i="4"/>
  <c r="M167" i="4" s="1"/>
  <c r="M117" i="4"/>
  <c r="M120" i="4"/>
  <c r="M141" i="4"/>
  <c r="N193" i="4" s="1"/>
  <c r="M138" i="4"/>
  <c r="N190" i="4" s="1"/>
  <c r="M119" i="4"/>
  <c r="M147" i="4"/>
  <c r="N199" i="4" s="1"/>
  <c r="M152" i="4"/>
  <c r="M168" i="4" s="1"/>
  <c r="M118" i="4"/>
  <c r="M137" i="4"/>
  <c r="M165" i="4" s="1"/>
  <c r="M135" i="4"/>
  <c r="M163" i="4" s="1"/>
  <c r="M127" i="4"/>
  <c r="M157" i="4" s="1"/>
  <c r="M148" i="4"/>
  <c r="N200" i="4" s="1"/>
  <c r="M131" i="4"/>
  <c r="M161" i="4" s="1"/>
  <c r="M134" i="4"/>
  <c r="M162" i="4" s="1"/>
  <c r="M149" i="4"/>
  <c r="M166" i="4" s="1"/>
  <c r="Q129" i="4"/>
  <c r="Q159" i="4" s="1"/>
  <c r="Q117" i="4"/>
  <c r="Q121" i="4"/>
  <c r="Q132" i="4"/>
  <c r="O178" i="4" s="1"/>
  <c r="Q135" i="4"/>
  <c r="Q163" i="4" s="1"/>
  <c r="Q124" i="4"/>
  <c r="Q120" i="4"/>
  <c r="Q128" i="4"/>
  <c r="Q158" i="4" s="1"/>
  <c r="Q123" i="4"/>
  <c r="Q126" i="4"/>
  <c r="Q133" i="4"/>
  <c r="O179" i="4" s="1"/>
  <c r="Q131" i="4"/>
  <c r="Q161" i="4" s="1"/>
  <c r="Q130" i="4"/>
  <c r="Q160" i="4" s="1"/>
  <c r="Q134" i="4"/>
  <c r="Q162" i="4" s="1"/>
  <c r="Q136" i="4"/>
  <c r="Q164" i="4" s="1"/>
  <c r="Q122" i="4"/>
  <c r="Q125" i="4"/>
  <c r="Q119" i="4"/>
  <c r="Q127" i="4"/>
  <c r="Q157" i="4" s="1"/>
  <c r="Q118" i="4"/>
  <c r="Q142" i="4"/>
  <c r="R194" i="4" s="1"/>
  <c r="Q137" i="4"/>
  <c r="Q165" i="4" s="1"/>
  <c r="G182" i="3" l="1"/>
  <c r="G181" i="3"/>
  <c r="G184" i="3" s="1"/>
  <c r="J170" i="3"/>
  <c r="J173" i="3" s="1"/>
  <c r="M182" i="3"/>
  <c r="H181" i="3"/>
  <c r="H184" i="3" s="1"/>
  <c r="I171" i="3"/>
  <c r="J182" i="3"/>
  <c r="J171" i="3"/>
  <c r="J169" i="3"/>
  <c r="S169" i="3"/>
  <c r="Q182" i="3"/>
  <c r="O181" i="3"/>
  <c r="O184" i="3" s="1"/>
  <c r="S170" i="3"/>
  <c r="S173" i="3" s="1"/>
  <c r="O169" i="3"/>
  <c r="H182" i="3"/>
  <c r="L171" i="3"/>
  <c r="N182" i="3"/>
  <c r="Q169" i="3"/>
  <c r="S171" i="3"/>
  <c r="K170" i="3"/>
  <c r="K173" i="3" s="1"/>
  <c r="K169" i="3"/>
  <c r="Q181" i="3"/>
  <c r="Q184" i="3" s="1"/>
  <c r="L170" i="3"/>
  <c r="L173" i="3" s="1"/>
  <c r="P171" i="3"/>
  <c r="L169" i="3"/>
  <c r="I182" i="3"/>
  <c r="N181" i="3"/>
  <c r="N184" i="3" s="1"/>
  <c r="O171" i="3"/>
  <c r="P170" i="3"/>
  <c r="P173" i="3" s="1"/>
  <c r="P169" i="3"/>
  <c r="Q171" i="3"/>
  <c r="N170" i="3"/>
  <c r="N173" i="3" s="1"/>
  <c r="Q170" i="3"/>
  <c r="Q173" i="3" s="1"/>
  <c r="J181" i="3"/>
  <c r="J184" i="3" s="1"/>
  <c r="K181" i="3"/>
  <c r="K184" i="3" s="1"/>
  <c r="L181" i="3"/>
  <c r="L184" i="3" s="1"/>
  <c r="I181" i="3"/>
  <c r="I184" i="3" s="1"/>
  <c r="O170" i="3"/>
  <c r="O173" i="3" s="1"/>
  <c r="O182" i="3"/>
  <c r="I170" i="3"/>
  <c r="I173" i="3" s="1"/>
  <c r="K171" i="3"/>
  <c r="N171" i="3"/>
  <c r="M171" i="3"/>
  <c r="N169" i="3"/>
  <c r="M169" i="3"/>
  <c r="L182" i="3"/>
  <c r="M170" i="3"/>
  <c r="M173" i="3" s="1"/>
  <c r="I169" i="3"/>
  <c r="K182" i="3"/>
  <c r="S138" i="4"/>
  <c r="T190" i="4" s="1"/>
  <c r="S205" i="4" s="1"/>
  <c r="R138" i="4"/>
  <c r="S190" i="4" s="1"/>
  <c r="R205" i="4" s="1"/>
  <c r="P144" i="4"/>
  <c r="Q196" i="4" s="1"/>
  <c r="P211" i="4" s="1"/>
  <c r="P140" i="4"/>
  <c r="Q192" i="4" s="1"/>
  <c r="P207" i="4" s="1"/>
  <c r="P148" i="4"/>
  <c r="Q200" i="4" s="1"/>
  <c r="P215" i="4" s="1"/>
  <c r="P137" i="4"/>
  <c r="P165" i="4" s="1"/>
  <c r="R137" i="4"/>
  <c r="R165" i="4" s="1"/>
  <c r="Q144" i="4"/>
  <c r="R196" i="4" s="1"/>
  <c r="Q211" i="4" s="1"/>
  <c r="P142" i="4"/>
  <c r="Q194" i="4" s="1"/>
  <c r="P209" i="4" s="1"/>
  <c r="P147" i="4"/>
  <c r="Q199" i="4" s="1"/>
  <c r="P214" i="4" s="1"/>
  <c r="Q146" i="4"/>
  <c r="R198" i="4" s="1"/>
  <c r="Q213" i="4" s="1"/>
  <c r="Q148" i="4"/>
  <c r="R200" i="4" s="1"/>
  <c r="Q215" i="4" s="1"/>
  <c r="Q147" i="4"/>
  <c r="R199" i="4" s="1"/>
  <c r="Q214" i="4" s="1"/>
  <c r="Q138" i="4"/>
  <c r="R190" i="4" s="1"/>
  <c r="Q205" i="4" s="1"/>
  <c r="Q140" i="4"/>
  <c r="R192" i="4" s="1"/>
  <c r="Q207" i="4" s="1"/>
  <c r="P149" i="4"/>
  <c r="P166" i="4" s="1"/>
  <c r="P146" i="4"/>
  <c r="Q198" i="4" s="1"/>
  <c r="P213" i="4" s="1"/>
  <c r="P150" i="4"/>
  <c r="N180" i="4" s="1"/>
  <c r="N182" i="4" s="1"/>
  <c r="M207" i="4"/>
  <c r="P208" i="4"/>
  <c r="R208" i="4"/>
  <c r="I208" i="4"/>
  <c r="N211" i="4"/>
  <c r="N214" i="4"/>
  <c r="S208" i="4"/>
  <c r="I210" i="4"/>
  <c r="O214" i="4"/>
  <c r="K209" i="4"/>
  <c r="L209" i="4"/>
  <c r="N207" i="4"/>
  <c r="S207" i="4"/>
  <c r="N209" i="4"/>
  <c r="J212" i="4"/>
  <c r="I209" i="4"/>
  <c r="L214" i="4"/>
  <c r="S212" i="4"/>
  <c r="P212" i="4"/>
  <c r="R211" i="4"/>
  <c r="S211" i="4"/>
  <c r="N210" i="4"/>
  <c r="O210" i="4"/>
  <c r="M214" i="4"/>
  <c r="O206" i="4"/>
  <c r="K212" i="4"/>
  <c r="K213" i="4"/>
  <c r="L213" i="4"/>
  <c r="J211" i="4"/>
  <c r="K211" i="4"/>
  <c r="M215" i="4"/>
  <c r="P210" i="4"/>
  <c r="J209" i="4"/>
  <c r="I207" i="4"/>
  <c r="K210" i="4"/>
  <c r="L211" i="4"/>
  <c r="N212" i="4"/>
  <c r="N213" i="4"/>
  <c r="L215" i="4"/>
  <c r="Q208" i="4"/>
  <c r="M210" i="4"/>
  <c r="M211" i="4"/>
  <c r="Q209" i="4"/>
  <c r="M208" i="4"/>
  <c r="O209" i="4"/>
  <c r="I211" i="4"/>
  <c r="J213" i="4"/>
  <c r="M212" i="4"/>
  <c r="O211" i="4"/>
  <c r="O215" i="4"/>
  <c r="J214" i="4"/>
  <c r="K207" i="4"/>
  <c r="L210" i="4"/>
  <c r="J206" i="4"/>
  <c r="L212" i="4"/>
  <c r="M213" i="4"/>
  <c r="R213" i="4"/>
  <c r="R207" i="4"/>
  <c r="J210" i="4"/>
  <c r="K215" i="4"/>
  <c r="R212" i="4"/>
  <c r="J207" i="4"/>
  <c r="I215" i="4"/>
  <c r="I214" i="4"/>
  <c r="K208" i="4"/>
  <c r="L207" i="4"/>
  <c r="O213" i="4"/>
  <c r="I213" i="4"/>
  <c r="L208" i="4"/>
  <c r="O208" i="4"/>
  <c r="M209" i="4"/>
  <c r="J215" i="4"/>
  <c r="I212" i="4"/>
  <c r="K214" i="4"/>
  <c r="N215" i="4"/>
  <c r="M169" i="4"/>
  <c r="M171" i="4"/>
  <c r="M170" i="4"/>
  <c r="M173" i="4" s="1"/>
  <c r="K182" i="4"/>
  <c r="K181" i="4"/>
  <c r="K184" i="4" s="1"/>
  <c r="J205" i="4"/>
  <c r="K205" i="4"/>
  <c r="I171" i="4"/>
  <c r="I170" i="4"/>
  <c r="I173" i="4" s="1"/>
  <c r="I169" i="4"/>
  <c r="L182" i="4"/>
  <c r="L181" i="4"/>
  <c r="L184" i="4" s="1"/>
  <c r="M205" i="4"/>
  <c r="I205" i="4"/>
  <c r="I182" i="4"/>
  <c r="I181" i="4"/>
  <c r="I184" i="4" s="1"/>
  <c r="L205" i="4"/>
  <c r="N205" i="4"/>
  <c r="G182" i="4"/>
  <c r="G181" i="4"/>
  <c r="G184" i="4" s="1"/>
  <c r="K171" i="4"/>
  <c r="K170" i="4"/>
  <c r="K173" i="4" s="1"/>
  <c r="K169" i="4"/>
  <c r="N170" i="4"/>
  <c r="N173" i="4" s="1"/>
  <c r="N171" i="4"/>
  <c r="N169" i="4"/>
  <c r="J182" i="4"/>
  <c r="J181" i="4"/>
  <c r="J184" i="4" s="1"/>
  <c r="Q181" i="4"/>
  <c r="Q184" i="4" s="1"/>
  <c r="Q182" i="4"/>
  <c r="P181" i="4"/>
  <c r="P184" i="4" s="1"/>
  <c r="P182" i="4"/>
  <c r="J170" i="4"/>
  <c r="J173" i="4" s="1"/>
  <c r="J171" i="4"/>
  <c r="J169" i="4"/>
  <c r="H182" i="4"/>
  <c r="H181" i="4"/>
  <c r="H184" i="4" s="1"/>
  <c r="O205" i="4"/>
  <c r="L170" i="4"/>
  <c r="L173" i="4" s="1"/>
  <c r="L171" i="4"/>
  <c r="L169" i="4"/>
  <c r="P205" i="4"/>
  <c r="M181" i="4"/>
  <c r="M184" i="4" s="1"/>
  <c r="M182" i="4"/>
  <c r="O171" i="4"/>
  <c r="O170" i="4"/>
  <c r="O173" i="4" s="1"/>
  <c r="O169" i="4"/>
  <c r="N181" i="4" l="1"/>
  <c r="N184" i="4" s="1"/>
  <c r="P151" i="4"/>
  <c r="P167" i="4" s="1"/>
  <c r="R148" i="4"/>
  <c r="S200" i="4" s="1"/>
  <c r="R215" i="4" s="1"/>
  <c r="R142" i="4"/>
  <c r="S194" i="4" s="1"/>
  <c r="R209" i="4" s="1"/>
  <c r="S148" i="4"/>
  <c r="T200" i="4" s="1"/>
  <c r="S215" i="4" s="1"/>
  <c r="S142" i="4"/>
  <c r="T194" i="4" s="1"/>
  <c r="S209" i="4" s="1"/>
  <c r="S149" i="4"/>
  <c r="S166" i="4" s="1"/>
  <c r="S143" i="4"/>
  <c r="T195" i="4" s="1"/>
  <c r="S210" i="4" s="1"/>
  <c r="R149" i="4"/>
  <c r="R166" i="4" s="1"/>
  <c r="R143" i="4"/>
  <c r="S195" i="4" s="1"/>
  <c r="R210" i="4" s="1"/>
  <c r="P152" i="4"/>
  <c r="P168" i="4" s="1"/>
  <c r="Q152" i="4"/>
  <c r="Q168" i="4" s="1"/>
  <c r="Q145" i="4"/>
  <c r="R197" i="4" s="1"/>
  <c r="Q212" i="4" s="1"/>
  <c r="Q150" i="4"/>
  <c r="O180" i="4" s="1"/>
  <c r="Q143" i="4"/>
  <c r="R195" i="4" s="1"/>
  <c r="Q210" i="4" s="1"/>
  <c r="Q149" i="4"/>
  <c r="Q166" i="4" s="1"/>
  <c r="Q151" i="4"/>
  <c r="Q167" i="4" s="1"/>
  <c r="N208" i="4"/>
  <c r="L206" i="4"/>
  <c r="J208" i="4"/>
  <c r="O212" i="4"/>
  <c r="I206" i="4"/>
  <c r="P206" i="4"/>
  <c r="M206" i="4"/>
  <c r="N206" i="4"/>
  <c r="S206" i="4"/>
  <c r="S213" i="4"/>
  <c r="K206" i="4"/>
  <c r="O207" i="4"/>
  <c r="R206" i="4"/>
  <c r="Q206" i="4"/>
  <c r="P170" i="4" l="1"/>
  <c r="P173" i="4" s="1"/>
  <c r="P171" i="4"/>
  <c r="Q169" i="4"/>
  <c r="Q170" i="4"/>
  <c r="Q173" i="4" s="1"/>
  <c r="O181" i="4"/>
  <c r="O184" i="4" s="1"/>
  <c r="O182" i="4"/>
  <c r="P169" i="4"/>
  <c r="S152" i="4"/>
  <c r="S168" i="4" s="1"/>
  <c r="S171" i="4" s="1"/>
  <c r="S147" i="4"/>
  <c r="T199" i="4" s="1"/>
  <c r="S214" i="4" s="1"/>
  <c r="R152" i="4"/>
  <c r="R168" i="4" s="1"/>
  <c r="R170" i="4" s="1"/>
  <c r="R173" i="4" s="1"/>
  <c r="R147" i="4"/>
  <c r="S199" i="4" s="1"/>
  <c r="R214" i="4" s="1"/>
  <c r="Q171" i="4"/>
  <c r="R171" i="4" l="1"/>
  <c r="R169" i="4"/>
  <c r="S169" i="4"/>
  <c r="S170" i="4"/>
  <c r="S173" i="4" s="1"/>
</calcChain>
</file>

<file path=xl/sharedStrings.xml><?xml version="1.0" encoding="utf-8"?>
<sst xmlns="http://schemas.openxmlformats.org/spreadsheetml/2006/main" count="3455" uniqueCount="336">
  <si>
    <t>File:</t>
  </si>
  <si>
    <t>Sample:</t>
  </si>
  <si>
    <t>Misc Info:</t>
  </si>
  <si>
    <t>Date/Time:</t>
  </si>
  <si>
    <t>ALS vial:</t>
  </si>
  <si>
    <t>Method:</t>
  </si>
  <si>
    <t>Sc /  45</t>
  </si>
  <si>
    <t>Y /  89</t>
  </si>
  <si>
    <t>Ba /  135</t>
  </si>
  <si>
    <t>Ba /  137</t>
  </si>
  <si>
    <t>La /  139</t>
  </si>
  <si>
    <t>Ce /  140</t>
  </si>
  <si>
    <t>Pr /  141</t>
  </si>
  <si>
    <t>Nd /  146</t>
  </si>
  <si>
    <t>Sm /  147</t>
  </si>
  <si>
    <t>Eu /  151</t>
  </si>
  <si>
    <t>Gd /  157</t>
  </si>
  <si>
    <t>Tb /  159</t>
  </si>
  <si>
    <t>Dy /  163</t>
  </si>
  <si>
    <t>Ho /  165</t>
  </si>
  <si>
    <t>Er /  167</t>
  </si>
  <si>
    <t>Tm /  169</t>
  </si>
  <si>
    <t>Yb /  172</t>
  </si>
  <si>
    <t>Lu /  175</t>
  </si>
  <si>
    <t>VivREEhi.M</t>
  </si>
  <si>
    <t>004CALB.D</t>
  </si>
  <si>
    <t>Blank</t>
  </si>
  <si>
    <t>005CALS.D</t>
  </si>
  <si>
    <t>Std2</t>
  </si>
  <si>
    <t>006CALS.D</t>
  </si>
  <si>
    <t>Std3</t>
  </si>
  <si>
    <t>007CALS.D</t>
  </si>
  <si>
    <t>Std4</t>
  </si>
  <si>
    <t>008CALS.D</t>
  </si>
  <si>
    <t>Std5</t>
  </si>
  <si>
    <t>009CALS.D</t>
  </si>
  <si>
    <t>Std6</t>
  </si>
  <si>
    <t>010CALS.D</t>
  </si>
  <si>
    <t>Std7</t>
  </si>
  <si>
    <t>011CALS.D</t>
  </si>
  <si>
    <t>Std8</t>
  </si>
  <si>
    <t>012CALS.D</t>
  </si>
  <si>
    <t>Std9</t>
  </si>
  <si>
    <t>013CALS.D</t>
  </si>
  <si>
    <t>Std10</t>
  </si>
  <si>
    <t>014CALS.D</t>
  </si>
  <si>
    <t>Std11</t>
  </si>
  <si>
    <t>015SMPL.D</t>
  </si>
  <si>
    <t>ccb1</t>
  </si>
  <si>
    <t>Lab 2% HNO3 blank</t>
  </si>
  <si>
    <t>016SMPL.D</t>
  </si>
  <si>
    <t>ccb2</t>
  </si>
  <si>
    <t>017SMPL.D</t>
  </si>
  <si>
    <t>ccb3</t>
  </si>
  <si>
    <t>018SMPL.D</t>
  </si>
  <si>
    <t>ccb4</t>
  </si>
  <si>
    <t>019SMPL.D</t>
  </si>
  <si>
    <t>ccb5</t>
  </si>
  <si>
    <t>020SMPL.D</t>
  </si>
  <si>
    <t>QC (L4_stockB)</t>
  </si>
  <si>
    <t>021SMPL.D</t>
  </si>
  <si>
    <t>022SMPL.D</t>
  </si>
  <si>
    <t>ccb</t>
  </si>
  <si>
    <t>023SMPL.D</t>
  </si>
  <si>
    <t>024SMPL.D</t>
  </si>
  <si>
    <t>VY1</t>
  </si>
  <si>
    <t>Ba (200 ppb)</t>
  </si>
  <si>
    <t>025SMPL.D</t>
  </si>
  <si>
    <t>VY2</t>
  </si>
  <si>
    <t>Ce (100 ppb)</t>
  </si>
  <si>
    <t>026SMPL.D</t>
  </si>
  <si>
    <t>VY3</t>
  </si>
  <si>
    <t>Pr (100 ppb)</t>
  </si>
  <si>
    <t>027SMPL.D</t>
  </si>
  <si>
    <t>VY4</t>
  </si>
  <si>
    <t>Nd (100 ppb)</t>
  </si>
  <si>
    <t>028SMPL.D</t>
  </si>
  <si>
    <t>VY5</t>
  </si>
  <si>
    <t>Sm (100 ppb)</t>
  </si>
  <si>
    <t>029SMPL.D</t>
  </si>
  <si>
    <t>VY6</t>
  </si>
  <si>
    <t>Eu (100 ppb)</t>
  </si>
  <si>
    <t>030SMPL.D</t>
  </si>
  <si>
    <t>VY7</t>
  </si>
  <si>
    <t>Gd (100 ppb)</t>
  </si>
  <si>
    <t>031SMPL.D</t>
  </si>
  <si>
    <t>VY8</t>
  </si>
  <si>
    <t>Tb (100 ppb)</t>
  </si>
  <si>
    <t>032SMPL.D</t>
  </si>
  <si>
    <t>033SMPL.D</t>
  </si>
  <si>
    <t>034SMPL.D</t>
  </si>
  <si>
    <t>VY18</t>
  </si>
  <si>
    <t>lab blank (560)</t>
  </si>
  <si>
    <t>035SMPL.D</t>
  </si>
  <si>
    <t>VY19</t>
  </si>
  <si>
    <t>lab blank (566)</t>
  </si>
  <si>
    <t>036SMPL.D</t>
  </si>
  <si>
    <t>VY9</t>
  </si>
  <si>
    <t>037SMPL.D</t>
  </si>
  <si>
    <t>VY10</t>
  </si>
  <si>
    <t>038SMPL.D</t>
  </si>
  <si>
    <t>VY11</t>
  </si>
  <si>
    <t>039SMPL.D</t>
  </si>
  <si>
    <t>VY12</t>
  </si>
  <si>
    <t>040SMPL.D</t>
  </si>
  <si>
    <t>VY13</t>
  </si>
  <si>
    <t>041SMPL.D</t>
  </si>
  <si>
    <t>VY14</t>
  </si>
  <si>
    <t>042SMPL.D</t>
  </si>
  <si>
    <t>VY15</t>
  </si>
  <si>
    <t>043SMPL.D</t>
  </si>
  <si>
    <t>VY16</t>
  </si>
  <si>
    <t>044SMPL.D</t>
  </si>
  <si>
    <t>VY17</t>
  </si>
  <si>
    <t>045SMPL.D</t>
  </si>
  <si>
    <t>046SMPL.D</t>
  </si>
  <si>
    <t>047SMPL.D</t>
  </si>
  <si>
    <t>048SMPL.D</t>
  </si>
  <si>
    <t>049CALB.D</t>
  </si>
  <si>
    <t>VivREElo.M</t>
  </si>
  <si>
    <t>050CALS.D</t>
  </si>
  <si>
    <t>051CALS.D</t>
  </si>
  <si>
    <t>052CALS.D</t>
  </si>
  <si>
    <t>053CALS.D</t>
  </si>
  <si>
    <t>054CALS.D</t>
  </si>
  <si>
    <t>055CALS.D</t>
  </si>
  <si>
    <t>056CALS.D</t>
  </si>
  <si>
    <t>057CALS.D</t>
  </si>
  <si>
    <t>058CALS.D</t>
  </si>
  <si>
    <t>059CALS.D</t>
  </si>
  <si>
    <t>060SMPL.D</t>
  </si>
  <si>
    <t>061SMPL.D</t>
  </si>
  <si>
    <t>062SMPL.D</t>
  </si>
  <si>
    <t>063SMPL.D</t>
  </si>
  <si>
    <t>064SMPL.D</t>
  </si>
  <si>
    <t>065SMPL.D</t>
  </si>
  <si>
    <t>066SMPL.D</t>
  </si>
  <si>
    <t>067SMPL.D</t>
  </si>
  <si>
    <t>068SMPL.D</t>
  </si>
  <si>
    <t>069SMPL.D</t>
  </si>
  <si>
    <t>070SMPL.D</t>
  </si>
  <si>
    <t>071SMPL.D</t>
  </si>
  <si>
    <t>072SMPL.D</t>
  </si>
  <si>
    <t>073SMPL.D</t>
  </si>
  <si>
    <t>074SMPL.D</t>
  </si>
  <si>
    <t>075SMPL.D</t>
  </si>
  <si>
    <t>076SMPL.D</t>
  </si>
  <si>
    <t>077SMPL.D</t>
  </si>
  <si>
    <t>078SMPL.D</t>
  </si>
  <si>
    <t>079SMPL.D</t>
  </si>
  <si>
    <t>080SMPL.D</t>
  </si>
  <si>
    <t>081SMPL.D</t>
  </si>
  <si>
    <t>082SMPL.D</t>
  </si>
  <si>
    <t>083SMPL.D</t>
  </si>
  <si>
    <t>084SMPL.D</t>
  </si>
  <si>
    <t>085SMPL.D</t>
  </si>
  <si>
    <t>086SMPL.D</t>
  </si>
  <si>
    <t>087SMPL.D</t>
  </si>
  <si>
    <t>088SMPL.D</t>
  </si>
  <si>
    <t>089SMPL.D</t>
  </si>
  <si>
    <t>090SMPL.D</t>
  </si>
  <si>
    <t>091SMPL.D</t>
  </si>
  <si>
    <t>092SMPL.D</t>
  </si>
  <si>
    <t>093SMPL.D</t>
  </si>
  <si>
    <t>SE1</t>
  </si>
  <si>
    <t>blank</t>
  </si>
  <si>
    <t>094SMPL.D</t>
  </si>
  <si>
    <t>SE2</t>
  </si>
  <si>
    <t>095SMPL.D</t>
  </si>
  <si>
    <t>SE3</t>
  </si>
  <si>
    <t>096SMPL.D</t>
  </si>
  <si>
    <t>Data:</t>
  </si>
  <si>
    <t>Quant ppb</t>
  </si>
  <si>
    <t>%QRSD</t>
  </si>
  <si>
    <t>&gt;100</t>
  </si>
  <si>
    <t>CPS</t>
  </si>
  <si>
    <t>Sc / 45</t>
  </si>
  <si>
    <t>Ga / 69</t>
  </si>
  <si>
    <t>Ga / 71</t>
  </si>
  <si>
    <t>Y / 89</t>
  </si>
  <si>
    <t>In / 115</t>
  </si>
  <si>
    <t>Ba / 135</t>
  </si>
  <si>
    <t>Ba / 137</t>
  </si>
  <si>
    <t>La / 139</t>
  </si>
  <si>
    <t>Ce / 140</t>
  </si>
  <si>
    <t>Pr / 141</t>
  </si>
  <si>
    <t>Nd / 146</t>
  </si>
  <si>
    <t>Sm / 147</t>
  </si>
  <si>
    <t>Eu / 151</t>
  </si>
  <si>
    <t>Gd / 157</t>
  </si>
  <si>
    <t>Tb / 159</t>
  </si>
  <si>
    <t>Dy / 163</t>
  </si>
  <si>
    <t>Ho / 165</t>
  </si>
  <si>
    <t>Er / 167</t>
  </si>
  <si>
    <t>Tm / 169</t>
  </si>
  <si>
    <t>Yb / 172</t>
  </si>
  <si>
    <t>Lu / 175</t>
  </si>
  <si>
    <t>Re / 185</t>
  </si>
  <si>
    <t>Data</t>
  </si>
  <si>
    <t>I/S var</t>
  </si>
  <si>
    <t>130BaO</t>
  </si>
  <si>
    <t>130BaOH</t>
  </si>
  <si>
    <t>Ba 130</t>
  </si>
  <si>
    <t>135BaO</t>
  </si>
  <si>
    <t>134BaOH</t>
  </si>
  <si>
    <t>141PrO</t>
  </si>
  <si>
    <t>142CeOH</t>
  </si>
  <si>
    <t>143NdO</t>
  </si>
  <si>
    <t>142NdOH</t>
  </si>
  <si>
    <t>146NdOH</t>
  </si>
  <si>
    <t>147SmO</t>
  </si>
  <si>
    <t>149SmO</t>
  </si>
  <si>
    <t>148SmOH</t>
  </si>
  <si>
    <t>150NdOH</t>
  </si>
  <si>
    <t>150SmOH</t>
  </si>
  <si>
    <t>151EuO</t>
  </si>
  <si>
    <t>152SmOH</t>
  </si>
  <si>
    <t>153EuO</t>
  </si>
  <si>
    <t>152GdOH</t>
  </si>
  <si>
    <t>156GdO</t>
  </si>
  <si>
    <t>155GdOH</t>
  </si>
  <si>
    <t>159TbO</t>
  </si>
  <si>
    <t>158GdOH</t>
  </si>
  <si>
    <t>Ba 134</t>
  </si>
  <si>
    <t>Ce 142</t>
  </si>
  <si>
    <t>Nd 143</t>
  </si>
  <si>
    <t>Nd 142</t>
  </si>
  <si>
    <t>Sm 149</t>
  </si>
  <si>
    <t>Sm 148</t>
  </si>
  <si>
    <t>Sm 150</t>
  </si>
  <si>
    <t>Nd 150</t>
  </si>
  <si>
    <t>Sm 152</t>
  </si>
  <si>
    <t>Eu 153</t>
  </si>
  <si>
    <t>Gd 152</t>
  </si>
  <si>
    <t>Gd 155</t>
  </si>
  <si>
    <t>Gd 156</t>
  </si>
  <si>
    <t>Gd 158</t>
  </si>
  <si>
    <t>140CeOH</t>
  </si>
  <si>
    <t>148NdOH</t>
  </si>
  <si>
    <t>Nd 148</t>
  </si>
  <si>
    <t>Slope</t>
  </si>
  <si>
    <t>r</t>
  </si>
  <si>
    <t>y-int</t>
  </si>
  <si>
    <t>conc</t>
  </si>
  <si>
    <t>ppb</t>
  </si>
  <si>
    <t>avg</t>
  </si>
  <si>
    <t>stdev</t>
  </si>
  <si>
    <t>n</t>
  </si>
  <si>
    <t>tinv</t>
  </si>
  <si>
    <t>LOD</t>
  </si>
  <si>
    <t>actual</t>
  </si>
  <si>
    <t>avg/actual</t>
  </si>
  <si>
    <t>recovery</t>
  </si>
  <si>
    <t>good</t>
  </si>
  <si>
    <t>v good</t>
  </si>
  <si>
    <t>ppm</t>
  </si>
  <si>
    <t>high</t>
  </si>
  <si>
    <t>&lt;LOD</t>
  </si>
  <si>
    <t>Initial blank</t>
  </si>
  <si>
    <t>High Oxide</t>
  </si>
  <si>
    <t>Low Oxide</t>
  </si>
  <si>
    <t>Internal Drift Factors</t>
  </si>
  <si>
    <t>REE Standard 10x Dilution</t>
  </si>
  <si>
    <t>REE Standard 100x Dilution</t>
  </si>
  <si>
    <t>REE Standard 1000x Dilution</t>
  </si>
  <si>
    <t>REE Standard 2x Dilution</t>
  </si>
  <si>
    <t>REE Standard 500x Dilution</t>
  </si>
  <si>
    <t>Ba Standard 2x Dilution</t>
  </si>
  <si>
    <t>Ba Standard 10x Dilution</t>
  </si>
  <si>
    <t>Ba Standard 100x Dilution</t>
  </si>
  <si>
    <t>Ba Standard 1000x Dilution</t>
  </si>
  <si>
    <t>Ba Standard 500x Dilution</t>
  </si>
  <si>
    <t>Quality Control Standard</t>
  </si>
  <si>
    <t>Ba Standard</t>
  </si>
  <si>
    <t>Ce Standard</t>
  </si>
  <si>
    <t>Pr Standard</t>
  </si>
  <si>
    <t>Nd Standard</t>
  </si>
  <si>
    <t>Sm Standard</t>
  </si>
  <si>
    <t>Eu Standard</t>
  </si>
  <si>
    <t>Gd Standard</t>
  </si>
  <si>
    <t>Tb Standard</t>
  </si>
  <si>
    <t>Method Blank CO3</t>
  </si>
  <si>
    <t>Method Blank WR</t>
  </si>
  <si>
    <t>Lower Glen CO3 Sample</t>
  </si>
  <si>
    <t>Hensel CO3 Sample</t>
  </si>
  <si>
    <t>Cow Creek CO3 Sample</t>
  </si>
  <si>
    <t>Hammett CO3 Sample</t>
  </si>
  <si>
    <t>Lower Glen WR Sample</t>
  </si>
  <si>
    <t>Hensel WR Sample</t>
  </si>
  <si>
    <t>Hammett WR Sample</t>
  </si>
  <si>
    <t>Cow Creek WR Sample</t>
  </si>
  <si>
    <t>Sycamore WR Sample</t>
  </si>
  <si>
    <t>Sample Description</t>
  </si>
  <si>
    <t>Isotope</t>
  </si>
  <si>
    <t>Units:</t>
  </si>
  <si>
    <t>CPS (counts/second)</t>
  </si>
  <si>
    <t>Units</t>
  </si>
  <si>
    <t xml:space="preserve">Ba standard known conc. </t>
  </si>
  <si>
    <t xml:space="preserve">REE standard known conc. </t>
  </si>
  <si>
    <t>Dilution factor</t>
  </si>
  <si>
    <t>Dilution Factor</t>
  </si>
  <si>
    <t>High oxide production tune results</t>
  </si>
  <si>
    <t>Low oxide production tune results</t>
  </si>
  <si>
    <t>Elements that use 71Ga as their internal standard for drift correction</t>
  </si>
  <si>
    <t>Elements that use 115In as their internal standard for drift correction</t>
  </si>
  <si>
    <t>Elements that use 185Re as their internal standard for drift correction</t>
  </si>
  <si>
    <t>Below are the colors used throughout the spreadsheet, explained</t>
  </si>
  <si>
    <t>High vs Low oxide production tunes (Steps 1 and 2)</t>
  </si>
  <si>
    <t>Internal elements and their paired elements (Step 1)</t>
  </si>
  <si>
    <r>
      <rPr>
        <b/>
        <sz val="18"/>
        <color theme="1"/>
        <rFont val="Calibri"/>
        <family val="2"/>
        <scheme val="minor"/>
      </rPr>
      <t xml:space="preserve">Step 1b: </t>
    </r>
    <r>
      <rPr>
        <sz val="18"/>
        <color theme="1"/>
        <rFont val="Calibri"/>
        <family val="2"/>
        <scheme val="minor"/>
      </rPr>
      <t>Drift Correction (multiply by drift factors)</t>
    </r>
    <r>
      <rPr>
        <b/>
        <sz val="18"/>
        <color theme="1"/>
        <rFont val="Calibri"/>
        <family val="2"/>
        <scheme val="minor"/>
      </rPr>
      <t xml:space="preserve"> </t>
    </r>
  </si>
  <si>
    <r>
      <t xml:space="preserve">Step 1a: </t>
    </r>
    <r>
      <rPr>
        <sz val="18"/>
        <color theme="1"/>
        <rFont val="Calibri"/>
        <family val="2"/>
        <scheme val="minor"/>
      </rPr>
      <t>Drift Correction (calculate drift factors)</t>
    </r>
  </si>
  <si>
    <r>
      <rPr>
        <b/>
        <sz val="18"/>
        <color theme="1"/>
        <rFont val="Calibri"/>
        <family val="2"/>
        <scheme val="minor"/>
      </rPr>
      <t>Step 2</t>
    </r>
    <r>
      <rPr>
        <sz val="18"/>
        <color theme="1"/>
        <rFont val="Calibri"/>
        <family val="2"/>
        <scheme val="minor"/>
      </rPr>
      <t>: Blank Subtraction (subtract initial blank intensities from all measured intensities)</t>
    </r>
  </si>
  <si>
    <t>Interfering isotopes</t>
  </si>
  <si>
    <t>Oxide production factor (MO/M or MOH/M), not corrected for relative abundance</t>
  </si>
  <si>
    <t>Oxide production factor (MO/M or MOH/M), corrected for relative abundance</t>
  </si>
  <si>
    <t>None</t>
  </si>
  <si>
    <t xml:space="preserve">Single element standard </t>
  </si>
  <si>
    <t xml:space="preserve">Natural abundance fraction </t>
  </si>
  <si>
    <t xml:space="preserve">Abundance relative to measured (highlighted) isotope </t>
  </si>
  <si>
    <t>Interfering oxide/hydroxide</t>
  </si>
  <si>
    <t>Isotope used to calculate relative abundance</t>
  </si>
  <si>
    <t>Values associated with REE calibration standard</t>
  </si>
  <si>
    <t>Values associated with Ba calibration standard</t>
  </si>
  <si>
    <t>Interfering oxides and hydroxide isotopes (Step 3)</t>
  </si>
  <si>
    <t>Calibration standards (Step 5)</t>
  </si>
  <si>
    <t>Limit of detection</t>
  </si>
  <si>
    <t>Value is less than the limit of detection</t>
  </si>
  <si>
    <r>
      <t xml:space="preserve">Step 3: </t>
    </r>
    <r>
      <rPr>
        <sz val="18"/>
        <color theme="1"/>
        <rFont val="Calibri"/>
        <family val="2"/>
        <scheme val="minor"/>
      </rPr>
      <t>Calculation of MO+/M+ and/or MOH+/M+ production ratios, adjusted for isotopic abundance</t>
    </r>
  </si>
  <si>
    <r>
      <rPr>
        <b/>
        <sz val="18"/>
        <color theme="1"/>
        <rFont val="Calibri"/>
        <family val="2"/>
        <scheme val="minor"/>
      </rPr>
      <t>Step 4:</t>
    </r>
    <r>
      <rPr>
        <sz val="18"/>
        <color theme="1"/>
        <rFont val="Calibri"/>
        <family val="2"/>
        <scheme val="minor"/>
      </rPr>
      <t xml:space="preserve"> Interference Summation and Subtraction </t>
    </r>
  </si>
  <si>
    <r>
      <rPr>
        <b/>
        <sz val="18"/>
        <color theme="1"/>
        <rFont val="Calibri"/>
        <family val="2"/>
        <scheme val="minor"/>
      </rPr>
      <t xml:space="preserve">Step 3: </t>
    </r>
    <r>
      <rPr>
        <sz val="18"/>
        <color theme="1"/>
        <rFont val="Calibri"/>
        <family val="2"/>
        <scheme val="minor"/>
      </rPr>
      <t>Calculation of MO+/M+ and/or MOH+/M+ production ratios, adjusted for isotopic abundance</t>
    </r>
  </si>
  <si>
    <r>
      <rPr>
        <b/>
        <sz val="18"/>
        <color theme="1"/>
        <rFont val="Calibri"/>
        <family val="2"/>
        <scheme val="minor"/>
      </rPr>
      <t>Step 5a:</t>
    </r>
    <r>
      <rPr>
        <sz val="18"/>
        <color theme="1"/>
        <rFont val="Calibri"/>
        <family val="2"/>
        <scheme val="minor"/>
      </rPr>
      <t xml:space="preserve"> Converting corrected intensities to concentrations</t>
    </r>
  </si>
  <si>
    <r>
      <rPr>
        <b/>
        <sz val="18"/>
        <color theme="1"/>
        <rFont val="Calibri"/>
        <family val="2"/>
        <scheme val="minor"/>
      </rPr>
      <t>Step 5b:</t>
    </r>
    <r>
      <rPr>
        <sz val="18"/>
        <color theme="1"/>
        <rFont val="Calibri"/>
        <family val="2"/>
        <scheme val="minor"/>
      </rPr>
      <t xml:space="preserve"> Converting corrected intensities to concentrations</t>
    </r>
  </si>
  <si>
    <r>
      <rPr>
        <b/>
        <sz val="18"/>
        <color theme="1"/>
        <rFont val="Calibri"/>
        <family val="2"/>
        <scheme val="minor"/>
      </rPr>
      <t>Step 6b:</t>
    </r>
    <r>
      <rPr>
        <sz val="18"/>
        <color theme="1"/>
        <rFont val="Calibri"/>
        <family val="2"/>
        <scheme val="minor"/>
      </rPr>
      <t xml:space="preserve"> Determination of data quality metrics: Quality control standard recoveries</t>
    </r>
  </si>
  <si>
    <r>
      <rPr>
        <b/>
        <sz val="18"/>
        <color theme="1"/>
        <rFont val="Calibri"/>
        <family val="2"/>
        <scheme val="minor"/>
      </rPr>
      <t>Step 6a:</t>
    </r>
    <r>
      <rPr>
        <sz val="18"/>
        <color theme="1"/>
        <rFont val="Calibri"/>
        <family val="2"/>
        <scheme val="minor"/>
      </rPr>
      <t xml:space="preserve"> Determination of data quality metrics: Limits of detection </t>
    </r>
  </si>
  <si>
    <r>
      <rPr>
        <b/>
        <sz val="18"/>
        <color theme="1"/>
        <rFont val="Calibri"/>
        <family val="2"/>
        <scheme val="minor"/>
      </rPr>
      <t xml:space="preserve">Step 7: </t>
    </r>
    <r>
      <rPr>
        <sz val="18"/>
        <color theme="1"/>
        <rFont val="Calibri"/>
        <family val="2"/>
        <scheme val="minor"/>
      </rPr>
      <t>Adjusting sample concentrations for dilution factors</t>
    </r>
  </si>
  <si>
    <t>Convert concentrations from ppb to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</si>
</sst>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"/>
    <numFmt numFmtId="173" formatCode="0.000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C3300"/>
      <name val="Calibri"/>
      <family val="2"/>
      <scheme val="minor"/>
    </font>
    <font>
      <b/>
      <sz val="11"/>
      <color rgb="FFCC33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F9D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EBED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22" fontId="0" fillId="0" borderId="0" xfId="0" applyNumberFormat="1"/>
    <xf numFmtId="11" fontId="0" fillId="0" borderId="0" xfId="0" applyNumberForma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" fontId="2" fillId="2" borderId="0" xfId="0" applyNumberFormat="1" applyFont="1" applyFill="1"/>
    <xf numFmtId="0" fontId="0" fillId="5" borderId="0" xfId="0" applyFill="1"/>
    <xf numFmtId="166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/>
    <xf numFmtId="165" fontId="0" fillId="0" borderId="0" xfId="0" applyNumberFormat="1"/>
    <xf numFmtId="1" fontId="2" fillId="0" borderId="0" xfId="0" applyNumberFormat="1" applyFont="1"/>
    <xf numFmtId="0" fontId="5" fillId="0" borderId="0" xfId="0" applyFont="1"/>
    <xf numFmtId="0" fontId="0" fillId="6" borderId="0" xfId="0" applyFill="1"/>
    <xf numFmtId="22" fontId="0" fillId="6" borderId="0" xfId="0" applyNumberFormat="1" applyFill="1"/>
    <xf numFmtId="1" fontId="0" fillId="6" borderId="0" xfId="0" applyNumberFormat="1" applyFill="1"/>
    <xf numFmtId="0" fontId="0" fillId="7" borderId="0" xfId="0" applyFill="1"/>
    <xf numFmtId="22" fontId="0" fillId="7" borderId="0" xfId="0" applyNumberFormat="1" applyFill="1"/>
    <xf numFmtId="1" fontId="0" fillId="7" borderId="0" xfId="0" applyNumberFormat="1" applyFill="1"/>
    <xf numFmtId="0" fontId="6" fillId="0" borderId="0" xfId="0" applyFont="1"/>
    <xf numFmtId="0" fontId="0" fillId="8" borderId="0" xfId="0" applyFill="1"/>
    <xf numFmtId="1" fontId="0" fillId="8" borderId="0" xfId="0" applyNumberFormat="1" applyFill="1"/>
    <xf numFmtId="167" fontId="0" fillId="0" borderId="0" xfId="0" applyNumberFormat="1"/>
    <xf numFmtId="165" fontId="4" fillId="0" borderId="0" xfId="0" applyNumberFormat="1" applyFont="1"/>
    <xf numFmtId="0" fontId="2" fillId="4" borderId="0" xfId="0" applyFont="1" applyFill="1"/>
    <xf numFmtId="0" fontId="2" fillId="9" borderId="0" xfId="0" applyFont="1" applyFill="1"/>
    <xf numFmtId="1" fontId="2" fillId="9" borderId="0" xfId="0" applyNumberFormat="1" applyFont="1" applyFill="1"/>
    <xf numFmtId="0" fontId="8" fillId="0" borderId="0" xfId="0" applyFont="1"/>
    <xf numFmtId="0" fontId="0" fillId="0" borderId="0" xfId="0" applyAlignment="1">
      <alignment horizontal="left" wrapText="1"/>
    </xf>
    <xf numFmtId="0" fontId="5" fillId="0" borderId="1" xfId="0" applyFont="1" applyBorder="1"/>
    <xf numFmtId="167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0" fontId="0" fillId="9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/>
    <xf numFmtId="1" fontId="0" fillId="0" borderId="0" xfId="0" applyNumberFormat="1" applyFill="1"/>
    <xf numFmtId="1" fontId="2" fillId="0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0" fontId="2" fillId="3" borderId="0" xfId="0" applyFont="1" applyFill="1"/>
    <xf numFmtId="0" fontId="0" fillId="0" borderId="0" xfId="0" applyAlignment="1"/>
    <xf numFmtId="0" fontId="0" fillId="0" borderId="0" xfId="0" applyAlignment="1">
      <alignment horizontal="center" wrapText="1"/>
    </xf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0" fontId="5" fillId="12" borderId="0" xfId="0" applyFont="1" applyFill="1"/>
    <xf numFmtId="165" fontId="0" fillId="12" borderId="0" xfId="0" applyNumberFormat="1" applyFill="1"/>
    <xf numFmtId="1" fontId="0" fillId="12" borderId="0" xfId="0" applyNumberFormat="1" applyFill="1"/>
    <xf numFmtId="164" fontId="0" fillId="12" borderId="0" xfId="0" applyNumberFormat="1" applyFill="1"/>
    <xf numFmtId="2" fontId="0" fillId="12" borderId="0" xfId="0" applyNumberFormat="1" applyFill="1"/>
    <xf numFmtId="1" fontId="0" fillId="0" borderId="0" xfId="0" applyNumberFormat="1" applyAlignment="1">
      <alignment horizontal="left" indent="1"/>
    </xf>
    <xf numFmtId="0" fontId="9" fillId="0" borderId="0" xfId="0" applyFont="1" applyAlignment="1">
      <alignment horizontal="left" vertical="center" indent="6"/>
    </xf>
    <xf numFmtId="167" fontId="2" fillId="0" borderId="0" xfId="0" applyNumberFormat="1" applyFont="1" applyBorder="1"/>
    <xf numFmtId="167" fontId="0" fillId="0" borderId="0" xfId="0" applyNumberFormat="1" applyBorder="1"/>
    <xf numFmtId="0" fontId="8" fillId="0" borderId="0" xfId="0" applyFont="1" applyAlignment="1"/>
    <xf numFmtId="0" fontId="0" fillId="0" borderId="0" xfId="0" applyFill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 applyAlignment="1"/>
    <xf numFmtId="1" fontId="2" fillId="0" borderId="0" xfId="0" applyNumberFormat="1" applyFont="1" applyBorder="1"/>
    <xf numFmtId="1" fontId="0" fillId="0" borderId="0" xfId="0" applyNumberFormat="1" applyFill="1" applyBorder="1"/>
    <xf numFmtId="1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/>
    <xf numFmtId="173" fontId="0" fillId="0" borderId="0" xfId="0" applyNumberFormat="1" applyBorder="1"/>
    <xf numFmtId="166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EBEDC"/>
      <color rgb="FFCFADFD"/>
      <color rgb="FFBD8EFC"/>
      <color rgb="FFAEFCCC"/>
      <color rgb="FFB4FEB6"/>
      <color rgb="FFFAF9D3"/>
      <color rgb="FFFF5D5D"/>
      <color rgb="FFFFD1D1"/>
      <color rgb="FFCC3300"/>
      <color rgb="FFB7F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T98"/>
  <sheetViews>
    <sheetView topLeftCell="AF1" zoomScale="81" workbookViewId="0">
      <selection activeCell="AT1" sqref="AT1:BT1048576"/>
    </sheetView>
  </sheetViews>
  <sheetFormatPr defaultRowHeight="14.5" x14ac:dyDescent="0.35"/>
  <cols>
    <col min="1" max="1" width="9.7265625" customWidth="1"/>
    <col min="46" max="46" width="10.6328125" style="43" bestFit="1" customWidth="1"/>
    <col min="47" max="49" width="9.6328125" style="43" bestFit="1" customWidth="1"/>
    <col min="50" max="50" width="8.81640625" style="43" bestFit="1" customWidth="1"/>
    <col min="51" max="51" width="10.6328125" style="43" bestFit="1" customWidth="1"/>
    <col min="52" max="52" width="9.6328125" style="43" bestFit="1" customWidth="1"/>
    <col min="53" max="56" width="10.6328125" style="43" bestFit="1" customWidth="1"/>
    <col min="57" max="60" width="9.6328125" style="43" bestFit="1" customWidth="1"/>
    <col min="61" max="61" width="10.6328125" style="43" bestFit="1" customWidth="1"/>
    <col min="62" max="62" width="9.6328125" style="43" bestFit="1" customWidth="1"/>
    <col min="63" max="63" width="10.6328125" style="43" bestFit="1" customWidth="1"/>
    <col min="64" max="64" width="9.6328125" style="43" bestFit="1" customWidth="1"/>
    <col min="65" max="65" width="10.6328125" style="43" bestFit="1" customWidth="1"/>
    <col min="66" max="66" width="9.6328125" style="43" bestFit="1" customWidth="1"/>
    <col min="67" max="67" width="10.6328125" style="43" bestFit="1" customWidth="1"/>
    <col min="68" max="72" width="8.7265625" style="43"/>
  </cols>
  <sheetData>
    <row r="2" spans="1:67" ht="17.5" customHeight="1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171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171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  <c r="AM2" t="s">
        <v>18</v>
      </c>
      <c r="AN2" t="s">
        <v>19</v>
      </c>
      <c r="AO2" t="s">
        <v>20</v>
      </c>
      <c r="AP2" t="s">
        <v>21</v>
      </c>
      <c r="AQ2" t="s">
        <v>22</v>
      </c>
      <c r="AR2" t="s">
        <v>23</v>
      </c>
      <c r="AS2" t="s">
        <v>171</v>
      </c>
      <c r="AX2" s="44"/>
    </row>
    <row r="3" spans="1:67" x14ac:dyDescent="0.35">
      <c r="A3" t="s">
        <v>25</v>
      </c>
      <c r="B3" t="s">
        <v>26</v>
      </c>
      <c r="D3" s="1">
        <v>45632.540277777778</v>
      </c>
      <c r="E3">
        <v>3501</v>
      </c>
      <c r="F3" t="s">
        <v>24</v>
      </c>
      <c r="G3" t="s">
        <v>172</v>
      </c>
      <c r="H3" s="2">
        <v>9.7650000000000009E-10</v>
      </c>
      <c r="I3" s="2">
        <v>1.114E-11</v>
      </c>
      <c r="J3" s="2">
        <v>6.9950000000000001E-10</v>
      </c>
      <c r="K3" s="2">
        <v>-5.4869999999999998E-10</v>
      </c>
      <c r="L3" s="2">
        <v>4.6620000000000001E-12</v>
      </c>
      <c r="M3" s="2">
        <v>2.199E-11</v>
      </c>
      <c r="N3" s="2">
        <v>-2.4660000000000002E-12</v>
      </c>
      <c r="O3" s="2">
        <v>-4.8480000000000003E-12</v>
      </c>
      <c r="P3" s="2">
        <v>-1.6680000000000001E-11</v>
      </c>
      <c r="Q3" s="2">
        <v>-2.4650000000000001E-12</v>
      </c>
      <c r="R3" s="2">
        <v>2.205E-12</v>
      </c>
      <c r="S3" s="2">
        <v>4.4170000000000001E-11</v>
      </c>
      <c r="T3" s="2">
        <v>-6.5639999999999999E-12</v>
      </c>
      <c r="U3" s="2">
        <v>2.3230000000000001E-12</v>
      </c>
      <c r="V3" s="2">
        <v>-9.4400000000000002E-12</v>
      </c>
      <c r="W3" s="2">
        <v>-8.5839999999999998E-12</v>
      </c>
      <c r="X3" s="2">
        <v>-4.0639999999999996E-12</v>
      </c>
      <c r="Y3" s="2">
        <v>-1.329E-10</v>
      </c>
      <c r="Z3" t="s">
        <v>173</v>
      </c>
      <c r="AA3" t="s">
        <v>174</v>
      </c>
      <c r="AB3" t="s">
        <v>174</v>
      </c>
      <c r="AC3" t="s">
        <v>174</v>
      </c>
      <c r="AD3" t="s">
        <v>174</v>
      </c>
      <c r="AE3" t="s">
        <v>174</v>
      </c>
      <c r="AF3" t="s">
        <v>174</v>
      </c>
      <c r="AG3" t="s">
        <v>174</v>
      </c>
      <c r="AH3" t="s">
        <v>174</v>
      </c>
      <c r="AI3" t="s">
        <v>174</v>
      </c>
      <c r="AJ3" t="s">
        <v>174</v>
      </c>
      <c r="AK3" t="s">
        <v>174</v>
      </c>
      <c r="AL3" t="s">
        <v>174</v>
      </c>
      <c r="AM3" t="s">
        <v>174</v>
      </c>
      <c r="AN3" t="s">
        <v>174</v>
      </c>
      <c r="AO3" t="s">
        <v>174</v>
      </c>
      <c r="AP3" t="s">
        <v>174</v>
      </c>
      <c r="AQ3" t="s">
        <v>174</v>
      </c>
      <c r="AR3" t="s">
        <v>174</v>
      </c>
      <c r="AS3" t="s">
        <v>175</v>
      </c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x14ac:dyDescent="0.35">
      <c r="A4" t="s">
        <v>27</v>
      </c>
      <c r="B4" t="s">
        <v>28</v>
      </c>
      <c r="D4" s="1">
        <v>45632.543749999997</v>
      </c>
      <c r="E4">
        <v>3502</v>
      </c>
      <c r="F4" t="s">
        <v>24</v>
      </c>
      <c r="G4" t="s">
        <v>172</v>
      </c>
      <c r="H4">
        <v>0.21920000000000001</v>
      </c>
      <c r="I4">
        <v>0.21970000000000001</v>
      </c>
      <c r="J4">
        <v>-1.469E-3</v>
      </c>
      <c r="K4">
        <v>-3.166E-3</v>
      </c>
      <c r="L4">
        <v>0.20610000000000001</v>
      </c>
      <c r="M4">
        <v>0.20630000000000001</v>
      </c>
      <c r="N4">
        <v>0.2051</v>
      </c>
      <c r="O4">
        <v>0.20280000000000001</v>
      </c>
      <c r="P4">
        <v>0.19939999999999999</v>
      </c>
      <c r="Q4">
        <v>0.21990000000000001</v>
      </c>
      <c r="R4">
        <v>0.20860000000000001</v>
      </c>
      <c r="S4">
        <v>0.21479999999999999</v>
      </c>
      <c r="T4">
        <v>0.21440000000000001</v>
      </c>
      <c r="U4">
        <v>0.21440000000000001</v>
      </c>
      <c r="V4">
        <v>0.2162</v>
      </c>
      <c r="W4">
        <v>0.216</v>
      </c>
      <c r="X4">
        <v>0.21179999999999999</v>
      </c>
      <c r="Y4">
        <v>0.21229999999999999</v>
      </c>
      <c r="Z4" t="s">
        <v>173</v>
      </c>
      <c r="AA4">
        <v>1.71</v>
      </c>
      <c r="AB4">
        <v>0.41</v>
      </c>
      <c r="AC4">
        <v>57.07</v>
      </c>
      <c r="AD4">
        <v>68.569999999999993</v>
      </c>
      <c r="AE4">
        <v>0.64</v>
      </c>
      <c r="AF4">
        <v>0.83</v>
      </c>
      <c r="AG4">
        <v>0.33</v>
      </c>
      <c r="AH4">
        <v>1.46</v>
      </c>
      <c r="AI4">
        <v>2.1</v>
      </c>
      <c r="AJ4">
        <v>0.44</v>
      </c>
      <c r="AK4">
        <v>0.68</v>
      </c>
      <c r="AL4">
        <v>0.73</v>
      </c>
      <c r="AM4">
        <v>1.72</v>
      </c>
      <c r="AN4">
        <v>0.83</v>
      </c>
      <c r="AO4">
        <v>1.04</v>
      </c>
      <c r="AP4">
        <v>0.8</v>
      </c>
      <c r="AQ4">
        <v>1.75</v>
      </c>
      <c r="AR4">
        <v>0.28000000000000003</v>
      </c>
      <c r="AS4" t="s">
        <v>175</v>
      </c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x14ac:dyDescent="0.35">
      <c r="A5" t="s">
        <v>29</v>
      </c>
      <c r="B5" t="s">
        <v>30</v>
      </c>
      <c r="D5" s="1">
        <v>45632.546527777777</v>
      </c>
      <c r="E5">
        <v>3503</v>
      </c>
      <c r="F5" t="s">
        <v>24</v>
      </c>
      <c r="G5" t="s">
        <v>172</v>
      </c>
      <c r="H5">
        <v>2.2570000000000001</v>
      </c>
      <c r="I5">
        <v>2.2389999999999999</v>
      </c>
      <c r="J5">
        <v>6.5680000000000001E-3</v>
      </c>
      <c r="K5">
        <v>2.8649999999999999E-3</v>
      </c>
      <c r="L5">
        <v>2.0920000000000001</v>
      </c>
      <c r="M5">
        <v>2.0790000000000002</v>
      </c>
      <c r="N5">
        <v>2.077</v>
      </c>
      <c r="O5">
        <v>2.04</v>
      </c>
      <c r="P5">
        <v>2.0369999999999999</v>
      </c>
      <c r="Q5">
        <v>2.1869999999999998</v>
      </c>
      <c r="R5">
        <v>2.1150000000000002</v>
      </c>
      <c r="S5">
        <v>2.1760000000000002</v>
      </c>
      <c r="T5">
        <v>2.1480000000000001</v>
      </c>
      <c r="U5">
        <v>2.173</v>
      </c>
      <c r="V5">
        <v>2.13</v>
      </c>
      <c r="W5">
        <v>2.169</v>
      </c>
      <c r="X5">
        <v>2.1360000000000001</v>
      </c>
      <c r="Y5">
        <v>2.1579999999999999</v>
      </c>
      <c r="Z5" t="s">
        <v>173</v>
      </c>
      <c r="AA5">
        <v>0.82</v>
      </c>
      <c r="AB5">
        <v>0.64</v>
      </c>
      <c r="AC5">
        <v>17.239999999999998</v>
      </c>
      <c r="AD5">
        <v>31.67</v>
      </c>
      <c r="AE5">
        <v>1.27</v>
      </c>
      <c r="AF5">
        <v>1.03</v>
      </c>
      <c r="AG5">
        <v>0.89</v>
      </c>
      <c r="AH5">
        <v>1.78</v>
      </c>
      <c r="AI5">
        <v>1.32</v>
      </c>
      <c r="AJ5">
        <v>0.76</v>
      </c>
      <c r="AK5">
        <v>0.99</v>
      </c>
      <c r="AL5">
        <v>0.62</v>
      </c>
      <c r="AM5">
        <v>1.31</v>
      </c>
      <c r="AN5">
        <v>0.75</v>
      </c>
      <c r="AO5">
        <v>0.87</v>
      </c>
      <c r="AP5">
        <v>0.84</v>
      </c>
      <c r="AQ5">
        <v>7.0000000000000007E-2</v>
      </c>
      <c r="AR5">
        <v>0.69</v>
      </c>
      <c r="AS5" t="s">
        <v>175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x14ac:dyDescent="0.35">
      <c r="A6" t="s">
        <v>31</v>
      </c>
      <c r="B6" t="s">
        <v>32</v>
      </c>
      <c r="D6" s="1">
        <v>45632.55</v>
      </c>
      <c r="E6">
        <v>3504</v>
      </c>
      <c r="F6" t="s">
        <v>24</v>
      </c>
      <c r="G6" t="s">
        <v>172</v>
      </c>
      <c r="H6">
        <v>22.65</v>
      </c>
      <c r="I6">
        <v>22.8</v>
      </c>
      <c r="J6">
        <v>7.2029999999999997E-2</v>
      </c>
      <c r="K6">
        <v>6.6850000000000007E-2</v>
      </c>
      <c r="L6">
        <v>21.2</v>
      </c>
      <c r="M6">
        <v>21.19</v>
      </c>
      <c r="N6">
        <v>21.06</v>
      </c>
      <c r="O6">
        <v>20.23</v>
      </c>
      <c r="P6">
        <v>20.25</v>
      </c>
      <c r="Q6">
        <v>21.78</v>
      </c>
      <c r="R6">
        <v>21.09</v>
      </c>
      <c r="S6">
        <v>21.96</v>
      </c>
      <c r="T6">
        <v>21.39</v>
      </c>
      <c r="U6">
        <v>21.86</v>
      </c>
      <c r="V6">
        <v>21.24</v>
      </c>
      <c r="W6">
        <v>21.84</v>
      </c>
      <c r="X6">
        <v>21.19</v>
      </c>
      <c r="Y6">
        <v>21.87</v>
      </c>
      <c r="Z6" t="s">
        <v>173</v>
      </c>
      <c r="AA6">
        <v>0.28000000000000003</v>
      </c>
      <c r="AB6">
        <v>0.57999999999999996</v>
      </c>
      <c r="AC6">
        <v>6.61</v>
      </c>
      <c r="AD6">
        <v>3.85</v>
      </c>
      <c r="AE6">
        <v>0.56000000000000005</v>
      </c>
      <c r="AF6">
        <v>0.39</v>
      </c>
      <c r="AG6">
        <v>0.63</v>
      </c>
      <c r="AH6">
        <v>0.52</v>
      </c>
      <c r="AI6">
        <v>0.63</v>
      </c>
      <c r="AJ6">
        <v>0.35</v>
      </c>
      <c r="AK6">
        <v>0.36</v>
      </c>
      <c r="AL6">
        <v>0.26</v>
      </c>
      <c r="AM6">
        <v>0.62</v>
      </c>
      <c r="AN6">
        <v>0.13</v>
      </c>
      <c r="AO6">
        <v>0.43</v>
      </c>
      <c r="AP6">
        <v>0.46</v>
      </c>
      <c r="AQ6">
        <v>0.62</v>
      </c>
      <c r="AR6">
        <v>0.35</v>
      </c>
      <c r="AS6" t="s">
        <v>175</v>
      </c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x14ac:dyDescent="0.35">
      <c r="A7" t="s">
        <v>33</v>
      </c>
      <c r="B7" t="s">
        <v>34</v>
      </c>
      <c r="D7" s="1">
        <v>45632.552777777775</v>
      </c>
      <c r="E7">
        <v>3505</v>
      </c>
      <c r="F7" t="s">
        <v>24</v>
      </c>
      <c r="G7" t="s">
        <v>172</v>
      </c>
      <c r="H7">
        <v>101.3</v>
      </c>
      <c r="I7">
        <v>100.5</v>
      </c>
      <c r="J7">
        <v>1.6140000000000001</v>
      </c>
      <c r="K7">
        <v>1.605</v>
      </c>
      <c r="L7">
        <v>96.53</v>
      </c>
      <c r="M7">
        <v>96.54</v>
      </c>
      <c r="N7">
        <v>96.33</v>
      </c>
      <c r="O7">
        <v>96.66</v>
      </c>
      <c r="P7">
        <v>95.55</v>
      </c>
      <c r="Q7">
        <v>98.95</v>
      </c>
      <c r="R7">
        <v>98.03</v>
      </c>
      <c r="S7">
        <v>97.47</v>
      </c>
      <c r="T7">
        <v>99.03</v>
      </c>
      <c r="U7">
        <v>97.77</v>
      </c>
      <c r="V7">
        <v>98.54</v>
      </c>
      <c r="W7">
        <v>98.04</v>
      </c>
      <c r="X7">
        <v>98.74</v>
      </c>
      <c r="Y7">
        <v>97.41</v>
      </c>
      <c r="Z7" t="s">
        <v>173</v>
      </c>
      <c r="AA7">
        <v>0.93</v>
      </c>
      <c r="AB7">
        <v>0.73</v>
      </c>
      <c r="AC7">
        <v>0.83</v>
      </c>
      <c r="AD7">
        <v>0.35</v>
      </c>
      <c r="AE7">
        <v>0.61</v>
      </c>
      <c r="AF7">
        <v>1.03</v>
      </c>
      <c r="AG7">
        <v>0.51</v>
      </c>
      <c r="AH7">
        <v>0.53</v>
      </c>
      <c r="AI7">
        <v>0.76</v>
      </c>
      <c r="AJ7">
        <v>0.23</v>
      </c>
      <c r="AK7">
        <v>0.76</v>
      </c>
      <c r="AL7">
        <v>0.33</v>
      </c>
      <c r="AM7">
        <v>0.74</v>
      </c>
      <c r="AN7">
        <v>0.64</v>
      </c>
      <c r="AO7">
        <v>0.61</v>
      </c>
      <c r="AP7">
        <v>0.24</v>
      </c>
      <c r="AQ7">
        <v>0.7</v>
      </c>
      <c r="AR7">
        <v>0.45</v>
      </c>
      <c r="AS7" t="s">
        <v>175</v>
      </c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x14ac:dyDescent="0.35">
      <c r="A8" t="s">
        <v>35</v>
      </c>
      <c r="B8" t="s">
        <v>36</v>
      </c>
      <c r="D8" s="1">
        <v>45632.555555555555</v>
      </c>
      <c r="E8">
        <v>3506</v>
      </c>
      <c r="F8" t="s">
        <v>24</v>
      </c>
      <c r="G8" t="s">
        <v>172</v>
      </c>
      <c r="H8">
        <v>203.5</v>
      </c>
      <c r="I8">
        <v>203.9</v>
      </c>
      <c r="J8">
        <v>0.6069</v>
      </c>
      <c r="K8">
        <v>0.63009999999999999</v>
      </c>
      <c r="L8">
        <v>206.1</v>
      </c>
      <c r="M8">
        <v>206</v>
      </c>
      <c r="N8">
        <v>206.2</v>
      </c>
      <c r="O8">
        <v>206.1</v>
      </c>
      <c r="P8">
        <v>206.6</v>
      </c>
      <c r="Q8">
        <v>204.8</v>
      </c>
      <c r="R8">
        <v>205.3</v>
      </c>
      <c r="S8">
        <v>205.5</v>
      </c>
      <c r="T8">
        <v>204.8</v>
      </c>
      <c r="U8">
        <v>205.4</v>
      </c>
      <c r="V8">
        <v>205</v>
      </c>
      <c r="W8">
        <v>205.2</v>
      </c>
      <c r="X8">
        <v>204.9</v>
      </c>
      <c r="Y8">
        <v>205.5</v>
      </c>
      <c r="Z8" t="s">
        <v>173</v>
      </c>
      <c r="AA8">
        <v>0.66</v>
      </c>
      <c r="AB8">
        <v>0.91</v>
      </c>
      <c r="AC8">
        <v>4.88</v>
      </c>
      <c r="AD8">
        <v>0.68</v>
      </c>
      <c r="AE8">
        <v>0.95</v>
      </c>
      <c r="AF8">
        <v>1.08</v>
      </c>
      <c r="AG8">
        <v>0.88</v>
      </c>
      <c r="AH8">
        <v>0.65</v>
      </c>
      <c r="AI8">
        <v>0.72</v>
      </c>
      <c r="AJ8">
        <v>0.87</v>
      </c>
      <c r="AK8">
        <v>0.42</v>
      </c>
      <c r="AL8">
        <v>1.06</v>
      </c>
      <c r="AM8">
        <v>1.23</v>
      </c>
      <c r="AN8">
        <v>0.79</v>
      </c>
      <c r="AO8">
        <v>0.89</v>
      </c>
      <c r="AP8">
        <v>0.92</v>
      </c>
      <c r="AQ8">
        <v>1.04</v>
      </c>
      <c r="AR8">
        <v>0.9</v>
      </c>
      <c r="AS8" t="s">
        <v>175</v>
      </c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x14ac:dyDescent="0.35">
      <c r="A9" t="s">
        <v>37</v>
      </c>
      <c r="B9" t="s">
        <v>38</v>
      </c>
      <c r="D9" s="1">
        <v>45632.558333333334</v>
      </c>
      <c r="E9">
        <v>3507</v>
      </c>
      <c r="F9" t="s">
        <v>24</v>
      </c>
      <c r="G9" t="s">
        <v>172</v>
      </c>
      <c r="H9">
        <v>4.9680000000000002E-2</v>
      </c>
      <c r="I9">
        <v>3.9070000000000001E-2</v>
      </c>
      <c r="J9">
        <v>2.121</v>
      </c>
      <c r="K9">
        <v>2.1179999999999999</v>
      </c>
      <c r="L9">
        <v>3.73E-2</v>
      </c>
      <c r="M9">
        <v>3.5799999999999998E-2</v>
      </c>
      <c r="N9">
        <v>3.5349999999999999E-2</v>
      </c>
      <c r="O9">
        <v>3.4520000000000002E-2</v>
      </c>
      <c r="P9">
        <v>3.637E-2</v>
      </c>
      <c r="Q9">
        <v>3.8879999999999998E-2</v>
      </c>
      <c r="R9">
        <v>3.9170000000000003E-2</v>
      </c>
      <c r="S9">
        <v>4.147E-2</v>
      </c>
      <c r="T9">
        <v>4.3639999999999998E-2</v>
      </c>
      <c r="U9">
        <v>4.4929999999999998E-2</v>
      </c>
      <c r="V9">
        <v>4.5220000000000003E-2</v>
      </c>
      <c r="W9">
        <v>4.4630000000000003E-2</v>
      </c>
      <c r="X9">
        <v>4.3700000000000003E-2</v>
      </c>
      <c r="Y9">
        <v>4.0989999999999999E-2</v>
      </c>
      <c r="Z9" t="s">
        <v>173</v>
      </c>
      <c r="AA9">
        <v>43.56</v>
      </c>
      <c r="AB9">
        <v>50.81</v>
      </c>
      <c r="AC9">
        <v>1.76</v>
      </c>
      <c r="AD9">
        <v>1.36</v>
      </c>
      <c r="AE9">
        <v>49.6</v>
      </c>
      <c r="AF9">
        <v>48.97</v>
      </c>
      <c r="AG9">
        <v>46.7</v>
      </c>
      <c r="AH9">
        <v>48.96</v>
      </c>
      <c r="AI9">
        <v>50.87</v>
      </c>
      <c r="AJ9">
        <v>45.37</v>
      </c>
      <c r="AK9">
        <v>52.9</v>
      </c>
      <c r="AL9">
        <v>54.69</v>
      </c>
      <c r="AM9">
        <v>54.35</v>
      </c>
      <c r="AN9">
        <v>54.33</v>
      </c>
      <c r="AO9">
        <v>56.74</v>
      </c>
      <c r="AP9">
        <v>54.16</v>
      </c>
      <c r="AQ9">
        <v>53.23</v>
      </c>
      <c r="AR9">
        <v>57.53</v>
      </c>
      <c r="AS9" t="s">
        <v>175</v>
      </c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x14ac:dyDescent="0.35">
      <c r="A10" t="s">
        <v>39</v>
      </c>
      <c r="B10" t="s">
        <v>40</v>
      </c>
      <c r="D10" s="1">
        <v>45632.561111111114</v>
      </c>
      <c r="E10">
        <v>3508</v>
      </c>
      <c r="F10" t="s">
        <v>24</v>
      </c>
      <c r="G10" t="s">
        <v>172</v>
      </c>
      <c r="H10">
        <v>1.2880000000000001E-2</v>
      </c>
      <c r="I10">
        <v>9.4490000000000008E-3</v>
      </c>
      <c r="J10">
        <v>21.22</v>
      </c>
      <c r="K10">
        <v>21.31</v>
      </c>
      <c r="L10">
        <v>9.7230000000000007E-3</v>
      </c>
      <c r="M10">
        <v>9.3950000000000006E-3</v>
      </c>
      <c r="N10">
        <v>9.3229999999999997E-3</v>
      </c>
      <c r="O10">
        <v>8.9560000000000004E-3</v>
      </c>
      <c r="P10">
        <v>9.6109999999999998E-3</v>
      </c>
      <c r="Q10">
        <v>1.206E-2</v>
      </c>
      <c r="R10">
        <v>9.5630000000000003E-3</v>
      </c>
      <c r="S10">
        <v>8.1560000000000001E-3</v>
      </c>
      <c r="T10">
        <v>8.8610000000000008E-3</v>
      </c>
      <c r="U10">
        <v>1.034E-2</v>
      </c>
      <c r="V10">
        <v>9.4929999999999997E-3</v>
      </c>
      <c r="W10">
        <v>1.0630000000000001E-2</v>
      </c>
      <c r="X10">
        <v>1.077E-2</v>
      </c>
      <c r="Y10">
        <v>8.8870000000000008E-3</v>
      </c>
      <c r="Z10" t="s">
        <v>173</v>
      </c>
      <c r="AA10">
        <v>63.49</v>
      </c>
      <c r="AB10">
        <v>81.59</v>
      </c>
      <c r="AC10">
        <v>0.61</v>
      </c>
      <c r="AD10">
        <v>0.6</v>
      </c>
      <c r="AE10">
        <v>66.180000000000007</v>
      </c>
      <c r="AF10">
        <v>69.44</v>
      </c>
      <c r="AG10">
        <v>68.400000000000006</v>
      </c>
      <c r="AH10">
        <v>58.07</v>
      </c>
      <c r="AI10">
        <v>70.28</v>
      </c>
      <c r="AJ10">
        <v>53.26</v>
      </c>
      <c r="AK10">
        <v>59.9</v>
      </c>
      <c r="AL10">
        <v>76.540000000000006</v>
      </c>
      <c r="AM10">
        <v>70.959999999999994</v>
      </c>
      <c r="AN10">
        <v>73.87</v>
      </c>
      <c r="AO10">
        <v>78.11</v>
      </c>
      <c r="AP10">
        <v>73.56</v>
      </c>
      <c r="AQ10">
        <v>78.66</v>
      </c>
      <c r="AR10" t="s">
        <v>174</v>
      </c>
      <c r="AS10" t="s">
        <v>175</v>
      </c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x14ac:dyDescent="0.35">
      <c r="A11" t="s">
        <v>41</v>
      </c>
      <c r="B11" t="s">
        <v>42</v>
      </c>
      <c r="D11" s="1">
        <v>45632.564583333333</v>
      </c>
      <c r="E11">
        <v>3509</v>
      </c>
      <c r="F11" t="s">
        <v>24</v>
      </c>
      <c r="G11" t="s">
        <v>172</v>
      </c>
      <c r="H11">
        <v>2.5339999999999998E-3</v>
      </c>
      <c r="I11">
        <v>6.9999999999999999E-4</v>
      </c>
      <c r="J11">
        <v>212.8</v>
      </c>
      <c r="K11">
        <v>212.1</v>
      </c>
      <c r="L11">
        <v>3.6770000000000001E-3</v>
      </c>
      <c r="M11">
        <v>1.0790000000000001E-3</v>
      </c>
      <c r="N11">
        <v>9.6679999999999997E-4</v>
      </c>
      <c r="O11">
        <v>1.4859999999999999E-3</v>
      </c>
      <c r="P11">
        <v>2.2000000000000001E-3</v>
      </c>
      <c r="Q11">
        <v>2.6849999999999999E-2</v>
      </c>
      <c r="R11">
        <v>2.6340000000000001E-3</v>
      </c>
      <c r="S11">
        <v>-2.6929999999999999E-4</v>
      </c>
      <c r="T11">
        <v>2.9320000000000003E-4</v>
      </c>
      <c r="U11">
        <v>1.013E-3</v>
      </c>
      <c r="V11">
        <v>1.204E-3</v>
      </c>
      <c r="W11">
        <v>1.0740000000000001E-3</v>
      </c>
      <c r="X11">
        <v>1.0660000000000001E-3</v>
      </c>
      <c r="Y11">
        <v>-1.2539999999999999E-3</v>
      </c>
      <c r="Z11" t="s">
        <v>173</v>
      </c>
      <c r="AA11">
        <v>47.12</v>
      </c>
      <c r="AB11">
        <v>95.16</v>
      </c>
      <c r="AC11">
        <v>0.24</v>
      </c>
      <c r="AD11">
        <v>0.23</v>
      </c>
      <c r="AE11">
        <v>16.43</v>
      </c>
      <c r="AF11">
        <v>54.42</v>
      </c>
      <c r="AG11">
        <v>50.03</v>
      </c>
      <c r="AH11">
        <v>20.76</v>
      </c>
      <c r="AI11">
        <v>14.65</v>
      </c>
      <c r="AJ11">
        <v>2.91</v>
      </c>
      <c r="AK11">
        <v>36.58</v>
      </c>
      <c r="AL11" t="s">
        <v>174</v>
      </c>
      <c r="AM11" t="s">
        <v>174</v>
      </c>
      <c r="AN11">
        <v>56.55</v>
      </c>
      <c r="AO11">
        <v>65.94</v>
      </c>
      <c r="AP11">
        <v>68.69</v>
      </c>
      <c r="AQ11">
        <v>95.78</v>
      </c>
      <c r="AR11">
        <v>42.96</v>
      </c>
      <c r="AS11" t="s">
        <v>175</v>
      </c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x14ac:dyDescent="0.35">
      <c r="A12" t="s">
        <v>43</v>
      </c>
      <c r="B12" t="s">
        <v>44</v>
      </c>
      <c r="D12" s="1">
        <v>45632.567361111112</v>
      </c>
      <c r="E12">
        <v>3510</v>
      </c>
      <c r="F12" t="s">
        <v>24</v>
      </c>
      <c r="G12" t="s">
        <v>172</v>
      </c>
      <c r="H12">
        <v>4.3489999999999996E-3</v>
      </c>
      <c r="I12">
        <v>8.8380000000000004E-3</v>
      </c>
      <c r="J12">
        <v>1035</v>
      </c>
      <c r="K12">
        <v>1027</v>
      </c>
      <c r="L12">
        <v>1.753E-2</v>
      </c>
      <c r="M12">
        <v>4.385E-3</v>
      </c>
      <c r="N12">
        <v>4.0099999999999997E-3</v>
      </c>
      <c r="O12">
        <v>7.7889999999999999E-3</v>
      </c>
      <c r="P12">
        <v>9.672E-3</v>
      </c>
      <c r="Q12">
        <v>0.129</v>
      </c>
      <c r="R12">
        <v>1.341E-2</v>
      </c>
      <c r="S12">
        <v>3.434E-3</v>
      </c>
      <c r="T12">
        <v>3.8279999999999998E-3</v>
      </c>
      <c r="U12">
        <v>4.5820000000000001E-3</v>
      </c>
      <c r="V12">
        <v>4.3010000000000001E-3</v>
      </c>
      <c r="W12">
        <v>4.3369999999999997E-3</v>
      </c>
      <c r="X12">
        <v>5.2709999999999996E-3</v>
      </c>
      <c r="Y12">
        <v>2.483E-3</v>
      </c>
      <c r="Z12" t="s">
        <v>173</v>
      </c>
      <c r="AA12">
        <v>35.76</v>
      </c>
      <c r="AB12">
        <v>17.12</v>
      </c>
      <c r="AC12">
        <v>0.35</v>
      </c>
      <c r="AD12">
        <v>0.24</v>
      </c>
      <c r="AE12">
        <v>4.6500000000000004</v>
      </c>
      <c r="AF12">
        <v>18.38</v>
      </c>
      <c r="AG12">
        <v>17.71</v>
      </c>
      <c r="AH12">
        <v>27.04</v>
      </c>
      <c r="AI12">
        <v>13.89</v>
      </c>
      <c r="AJ12">
        <v>1.4</v>
      </c>
      <c r="AK12">
        <v>10.59</v>
      </c>
      <c r="AL12">
        <v>35.64</v>
      </c>
      <c r="AM12">
        <v>49.29</v>
      </c>
      <c r="AN12">
        <v>21.44</v>
      </c>
      <c r="AO12">
        <v>20.79</v>
      </c>
      <c r="AP12">
        <v>27.3</v>
      </c>
      <c r="AQ12">
        <v>24.82</v>
      </c>
      <c r="AR12">
        <v>46.23</v>
      </c>
      <c r="AS12" t="s">
        <v>175</v>
      </c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x14ac:dyDescent="0.35">
      <c r="A13" t="s">
        <v>45</v>
      </c>
      <c r="B13" t="s">
        <v>46</v>
      </c>
      <c r="D13" s="1">
        <v>45632.570833333331</v>
      </c>
      <c r="E13">
        <v>3511</v>
      </c>
      <c r="F13" t="s">
        <v>24</v>
      </c>
      <c r="G13" t="s">
        <v>172</v>
      </c>
      <c r="H13">
        <v>2.4629999999999999E-3</v>
      </c>
      <c r="I13">
        <v>1.042E-2</v>
      </c>
      <c r="J13">
        <v>2019</v>
      </c>
      <c r="K13">
        <v>2023</v>
      </c>
      <c r="L13">
        <v>2.8320000000000001E-2</v>
      </c>
      <c r="M13">
        <v>2.4120000000000001E-3</v>
      </c>
      <c r="N13">
        <v>2.068E-3</v>
      </c>
      <c r="O13">
        <v>7.2989999999999999E-3</v>
      </c>
      <c r="P13">
        <v>1.396E-2</v>
      </c>
      <c r="Q13">
        <v>0.245</v>
      </c>
      <c r="R13">
        <v>1.7659999999999999E-2</v>
      </c>
      <c r="S13">
        <v>1.018E-3</v>
      </c>
      <c r="T13">
        <v>1.562E-3</v>
      </c>
      <c r="U13">
        <v>2.1640000000000001E-3</v>
      </c>
      <c r="V13">
        <v>2.7910000000000001E-3</v>
      </c>
      <c r="W13">
        <v>2.114E-3</v>
      </c>
      <c r="X13">
        <v>3.0850000000000001E-3</v>
      </c>
      <c r="Y13">
        <v>2.4580000000000001E-4</v>
      </c>
      <c r="Z13" t="s">
        <v>173</v>
      </c>
      <c r="AA13">
        <v>12.37</v>
      </c>
      <c r="AB13">
        <v>4.17</v>
      </c>
      <c r="AC13">
        <v>0.45</v>
      </c>
      <c r="AD13">
        <v>0.35</v>
      </c>
      <c r="AE13">
        <v>3.28</v>
      </c>
      <c r="AF13">
        <v>16.62</v>
      </c>
      <c r="AG13">
        <v>10.77</v>
      </c>
      <c r="AH13">
        <v>3.49</v>
      </c>
      <c r="AI13">
        <v>7.57</v>
      </c>
      <c r="AJ13">
        <v>1.41</v>
      </c>
      <c r="AK13">
        <v>7.92</v>
      </c>
      <c r="AL13">
        <v>18.02</v>
      </c>
      <c r="AM13">
        <v>5.44</v>
      </c>
      <c r="AN13">
        <v>11.95</v>
      </c>
      <c r="AO13">
        <v>20.96</v>
      </c>
      <c r="AP13">
        <v>8.41</v>
      </c>
      <c r="AQ13">
        <v>12.29</v>
      </c>
      <c r="AR13">
        <v>79.540000000000006</v>
      </c>
      <c r="AS13" t="s">
        <v>175</v>
      </c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x14ac:dyDescent="0.35">
      <c r="A14" t="s">
        <v>47</v>
      </c>
      <c r="B14" t="s">
        <v>48</v>
      </c>
      <c r="C14" t="s">
        <v>49</v>
      </c>
      <c r="D14" s="1">
        <v>45632.573611111111</v>
      </c>
      <c r="E14">
        <v>1101</v>
      </c>
      <c r="F14" t="s">
        <v>24</v>
      </c>
      <c r="G14" t="s">
        <v>172</v>
      </c>
      <c r="H14">
        <v>2.0029999999999999E-4</v>
      </c>
      <c r="I14">
        <v>-3.6000000000000002E-4</v>
      </c>
      <c r="J14">
        <v>0.33379999999999999</v>
      </c>
      <c r="K14">
        <v>0.33629999999999999</v>
      </c>
      <c r="L14">
        <v>5.0529999999999998E-4</v>
      </c>
      <c r="M14">
        <v>5.4580000000000004E-4</v>
      </c>
      <c r="N14">
        <v>4.0670000000000002E-4</v>
      </c>
      <c r="O14">
        <v>4.6050000000000003E-4</v>
      </c>
      <c r="P14">
        <v>2.564E-4</v>
      </c>
      <c r="Q14">
        <v>5.0799999999999999E-4</v>
      </c>
      <c r="R14">
        <v>4.328E-4</v>
      </c>
      <c r="S14">
        <v>-5.0350000000000004E-4</v>
      </c>
      <c r="T14">
        <v>1.12E-4</v>
      </c>
      <c r="U14">
        <v>6.3299999999999999E-4</v>
      </c>
      <c r="V14">
        <v>4.6190000000000001E-4</v>
      </c>
      <c r="W14">
        <v>4.4799999999999999E-4</v>
      </c>
      <c r="X14">
        <v>3.347E-4</v>
      </c>
      <c r="Y14">
        <v>-1.6410000000000001E-3</v>
      </c>
      <c r="Z14" t="s">
        <v>173</v>
      </c>
      <c r="AA14">
        <v>82.53</v>
      </c>
      <c r="AB14" t="s">
        <v>174</v>
      </c>
      <c r="AC14">
        <v>28.56</v>
      </c>
      <c r="AD14">
        <v>25.09</v>
      </c>
      <c r="AE14">
        <v>19.2</v>
      </c>
      <c r="AF14">
        <v>14.32</v>
      </c>
      <c r="AG14">
        <v>51.51</v>
      </c>
      <c r="AH14">
        <v>23.08</v>
      </c>
      <c r="AI14">
        <v>52.03</v>
      </c>
      <c r="AJ14">
        <v>58.31</v>
      </c>
      <c r="AK14">
        <v>38.79</v>
      </c>
      <c r="AL14">
        <v>77.680000000000007</v>
      </c>
      <c r="AM14" t="s">
        <v>174</v>
      </c>
      <c r="AN14">
        <v>40.93</v>
      </c>
      <c r="AO14" t="s">
        <v>174</v>
      </c>
      <c r="AP14">
        <v>27.52</v>
      </c>
      <c r="AQ14">
        <v>92.05</v>
      </c>
      <c r="AR14">
        <v>24.09</v>
      </c>
      <c r="AS14" t="s">
        <v>175</v>
      </c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x14ac:dyDescent="0.35">
      <c r="A15" t="s">
        <v>50</v>
      </c>
      <c r="B15" t="s">
        <v>51</v>
      </c>
      <c r="C15" t="s">
        <v>49</v>
      </c>
      <c r="D15" s="1">
        <v>45632.576388888891</v>
      </c>
      <c r="E15">
        <v>1101</v>
      </c>
      <c r="F15" t="s">
        <v>24</v>
      </c>
      <c r="G15" t="s">
        <v>172</v>
      </c>
      <c r="H15">
        <v>1.2750000000000001E-4</v>
      </c>
      <c r="I15">
        <v>-7.4220000000000004E-4</v>
      </c>
      <c r="J15">
        <v>0.25940000000000002</v>
      </c>
      <c r="K15">
        <v>0.2555</v>
      </c>
      <c r="L15">
        <v>4.3290000000000001E-4</v>
      </c>
      <c r="M15">
        <v>2.9770000000000003E-4</v>
      </c>
      <c r="N15">
        <v>3.054E-4</v>
      </c>
      <c r="O15">
        <v>3.4650000000000002E-4</v>
      </c>
      <c r="P15">
        <v>5.3200000000000003E-4</v>
      </c>
      <c r="Q15">
        <v>4.3770000000000001E-4</v>
      </c>
      <c r="R15">
        <v>1.6579999999999999E-4</v>
      </c>
      <c r="S15">
        <v>-8.275E-4</v>
      </c>
      <c r="T15">
        <v>-2.8509999999999999E-4</v>
      </c>
      <c r="U15">
        <v>2.8610000000000002E-4</v>
      </c>
      <c r="V15">
        <v>2.2279999999999999E-4</v>
      </c>
      <c r="W15">
        <v>2.8190000000000002E-4</v>
      </c>
      <c r="X15">
        <v>3.4279999999999998E-4</v>
      </c>
      <c r="Y15">
        <v>-1.936E-3</v>
      </c>
      <c r="Z15" t="s">
        <v>173</v>
      </c>
      <c r="AA15" t="s">
        <v>174</v>
      </c>
      <c r="AB15">
        <v>39.96</v>
      </c>
      <c r="AC15">
        <v>11.78</v>
      </c>
      <c r="AD15">
        <v>13.93</v>
      </c>
      <c r="AE15">
        <v>60.06</v>
      </c>
      <c r="AF15">
        <v>91.67</v>
      </c>
      <c r="AG15">
        <v>60.94</v>
      </c>
      <c r="AH15">
        <v>1.53</v>
      </c>
      <c r="AI15">
        <v>75.849999999999994</v>
      </c>
      <c r="AJ15">
        <v>9.43</v>
      </c>
      <c r="AK15" t="s">
        <v>174</v>
      </c>
      <c r="AL15">
        <v>25.28</v>
      </c>
      <c r="AM15">
        <v>19.22</v>
      </c>
      <c r="AN15">
        <v>58.72</v>
      </c>
      <c r="AO15" t="s">
        <v>174</v>
      </c>
      <c r="AP15">
        <v>59.84</v>
      </c>
      <c r="AQ15">
        <v>21.57</v>
      </c>
      <c r="AR15">
        <v>13.76</v>
      </c>
      <c r="AS15" t="s">
        <v>175</v>
      </c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x14ac:dyDescent="0.35">
      <c r="A16" t="s">
        <v>52</v>
      </c>
      <c r="B16" t="s">
        <v>53</v>
      </c>
      <c r="C16" t="s">
        <v>49</v>
      </c>
      <c r="D16" s="1">
        <v>45632.579861111109</v>
      </c>
      <c r="E16">
        <v>1101</v>
      </c>
      <c r="F16" t="s">
        <v>24</v>
      </c>
      <c r="G16" t="s">
        <v>172</v>
      </c>
      <c r="H16">
        <v>-2.0829999999999999E-4</v>
      </c>
      <c r="I16">
        <v>-8.0590000000000002E-4</v>
      </c>
      <c r="J16">
        <v>0.20039999999999999</v>
      </c>
      <c r="K16">
        <v>0.20899999999999999</v>
      </c>
      <c r="L16">
        <v>3.5829999999999998E-4</v>
      </c>
      <c r="M16">
        <v>4.0020000000000002E-4</v>
      </c>
      <c r="N16">
        <v>4.5439999999999999E-4</v>
      </c>
      <c r="O16">
        <v>3.2529999999999999E-4</v>
      </c>
      <c r="P16">
        <v>3.5550000000000002E-4</v>
      </c>
      <c r="Q16">
        <v>1.9039999999999999E-4</v>
      </c>
      <c r="R16">
        <v>3.636E-4</v>
      </c>
      <c r="S16">
        <v>-7.8850000000000003E-4</v>
      </c>
      <c r="T16" s="2">
        <v>-9.4710000000000006E-5</v>
      </c>
      <c r="U16">
        <v>2.496E-4</v>
      </c>
      <c r="V16">
        <v>3.4979999999999999E-4</v>
      </c>
      <c r="W16">
        <v>2.6130000000000001E-4</v>
      </c>
      <c r="X16">
        <v>2.4220000000000001E-4</v>
      </c>
      <c r="Y16">
        <v>-1.8400000000000001E-3</v>
      </c>
      <c r="Z16" t="s">
        <v>173</v>
      </c>
      <c r="AA16" t="s">
        <v>174</v>
      </c>
      <c r="AB16">
        <v>34.76</v>
      </c>
      <c r="AC16">
        <v>23.07</v>
      </c>
      <c r="AD16">
        <v>19.45</v>
      </c>
      <c r="AE16">
        <v>58.05</v>
      </c>
      <c r="AF16">
        <v>65.47</v>
      </c>
      <c r="AG16">
        <v>26.17</v>
      </c>
      <c r="AH16">
        <v>95.73</v>
      </c>
      <c r="AI16">
        <v>52.52</v>
      </c>
      <c r="AJ16">
        <v>84.98</v>
      </c>
      <c r="AK16" t="s">
        <v>174</v>
      </c>
      <c r="AL16">
        <v>30.11</v>
      </c>
      <c r="AM16" t="s">
        <v>174</v>
      </c>
      <c r="AN16">
        <v>97.04</v>
      </c>
      <c r="AO16" t="s">
        <v>174</v>
      </c>
      <c r="AP16" t="s">
        <v>174</v>
      </c>
      <c r="AQ16">
        <v>40.93</v>
      </c>
      <c r="AR16">
        <v>13.87</v>
      </c>
      <c r="AS16" t="s">
        <v>175</v>
      </c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1:67" x14ac:dyDescent="0.35">
      <c r="A17" t="s">
        <v>54</v>
      </c>
      <c r="B17" t="s">
        <v>55</v>
      </c>
      <c r="C17" t="s">
        <v>49</v>
      </c>
      <c r="D17" s="1">
        <v>45632.582638888889</v>
      </c>
      <c r="E17">
        <v>1101</v>
      </c>
      <c r="F17" t="s">
        <v>24</v>
      </c>
      <c r="G17" t="s">
        <v>172</v>
      </c>
      <c r="H17">
        <v>-8.9420000000000005E-4</v>
      </c>
      <c r="I17">
        <v>-5.9480000000000004E-4</v>
      </c>
      <c r="J17">
        <v>0.21190000000000001</v>
      </c>
      <c r="K17">
        <v>0.21490000000000001</v>
      </c>
      <c r="L17">
        <v>4.8010000000000001E-4</v>
      </c>
      <c r="M17">
        <v>6.0280000000000002E-4</v>
      </c>
      <c r="N17">
        <v>4.8700000000000002E-4</v>
      </c>
      <c r="O17">
        <v>2.3460000000000001E-4</v>
      </c>
      <c r="P17">
        <v>5.4600000000000004E-4</v>
      </c>
      <c r="Q17">
        <v>4.8710000000000002E-4</v>
      </c>
      <c r="R17">
        <v>3.39E-4</v>
      </c>
      <c r="S17">
        <v>-5.287E-4</v>
      </c>
      <c r="T17">
        <v>1.0849999999999999E-4</v>
      </c>
      <c r="U17">
        <v>6.0689999999999995E-4</v>
      </c>
      <c r="V17">
        <v>5.2289999999999997E-4</v>
      </c>
      <c r="W17">
        <v>4.9980000000000001E-4</v>
      </c>
      <c r="X17">
        <v>6.8059999999999996E-4</v>
      </c>
      <c r="Y17">
        <v>-1.653E-3</v>
      </c>
      <c r="Z17" t="s">
        <v>173</v>
      </c>
      <c r="AA17">
        <v>96.92</v>
      </c>
      <c r="AB17">
        <v>18.7</v>
      </c>
      <c r="AC17">
        <v>4.66</v>
      </c>
      <c r="AD17">
        <v>2.62</v>
      </c>
      <c r="AE17">
        <v>17.809999999999999</v>
      </c>
      <c r="AF17">
        <v>8.31</v>
      </c>
      <c r="AG17">
        <v>21.91</v>
      </c>
      <c r="AH17">
        <v>77.62</v>
      </c>
      <c r="AI17">
        <v>44.65</v>
      </c>
      <c r="AJ17">
        <v>31.33</v>
      </c>
      <c r="AK17" t="s">
        <v>174</v>
      </c>
      <c r="AL17">
        <v>18.52</v>
      </c>
      <c r="AM17" t="s">
        <v>174</v>
      </c>
      <c r="AN17">
        <v>9.33</v>
      </c>
      <c r="AO17">
        <v>26.28</v>
      </c>
      <c r="AP17">
        <v>4.45</v>
      </c>
      <c r="AQ17">
        <v>37.76</v>
      </c>
      <c r="AR17">
        <v>4.12</v>
      </c>
      <c r="AS17" t="s">
        <v>175</v>
      </c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1:67" x14ac:dyDescent="0.35">
      <c r="A18" t="s">
        <v>56</v>
      </c>
      <c r="B18" t="s">
        <v>57</v>
      </c>
      <c r="C18" t="s">
        <v>49</v>
      </c>
      <c r="D18" s="1">
        <v>45632.586111111108</v>
      </c>
      <c r="E18">
        <v>1101</v>
      </c>
      <c r="F18" t="s">
        <v>24</v>
      </c>
      <c r="G18" t="s">
        <v>172</v>
      </c>
      <c r="H18">
        <v>-8.1470000000000002E-4</v>
      </c>
      <c r="I18">
        <v>-9.1469999999999995E-4</v>
      </c>
      <c r="J18">
        <v>0.15529999999999999</v>
      </c>
      <c r="K18">
        <v>0.15720000000000001</v>
      </c>
      <c r="L18">
        <v>3.2959999999999999E-4</v>
      </c>
      <c r="M18">
        <v>3.6400000000000001E-4</v>
      </c>
      <c r="N18">
        <v>2.1489999999999999E-4</v>
      </c>
      <c r="O18">
        <v>2.7490000000000001E-4</v>
      </c>
      <c r="P18">
        <v>1.7919999999999999E-4</v>
      </c>
      <c r="Q18">
        <v>2.9720000000000001E-4</v>
      </c>
      <c r="R18">
        <v>2.4899999999999998E-4</v>
      </c>
      <c r="S18">
        <v>-8.3440000000000001E-4</v>
      </c>
      <c r="T18" s="2">
        <v>-8.441E-5</v>
      </c>
      <c r="U18">
        <v>2.419E-4</v>
      </c>
      <c r="V18">
        <v>2.8600000000000001E-4</v>
      </c>
      <c r="W18">
        <v>1.875E-4</v>
      </c>
      <c r="X18">
        <v>3.1960000000000002E-4</v>
      </c>
      <c r="Y18">
        <v>-1.9499999999999999E-3</v>
      </c>
      <c r="Z18" t="s">
        <v>173</v>
      </c>
      <c r="AA18">
        <v>42.18</v>
      </c>
      <c r="AB18">
        <v>27.45</v>
      </c>
      <c r="AC18">
        <v>1.2</v>
      </c>
      <c r="AD18">
        <v>5.97</v>
      </c>
      <c r="AE18">
        <v>25.84</v>
      </c>
      <c r="AF18">
        <v>40.049999999999997</v>
      </c>
      <c r="AG18">
        <v>3.68</v>
      </c>
      <c r="AH18" t="s">
        <v>174</v>
      </c>
      <c r="AI18" t="s">
        <v>174</v>
      </c>
      <c r="AJ18">
        <v>14.83</v>
      </c>
      <c r="AK18">
        <v>85.66</v>
      </c>
      <c r="AL18">
        <v>14.61</v>
      </c>
      <c r="AM18" t="s">
        <v>174</v>
      </c>
      <c r="AN18">
        <v>39.31</v>
      </c>
      <c r="AO18">
        <v>78.95</v>
      </c>
      <c r="AP18">
        <v>53.71</v>
      </c>
      <c r="AQ18">
        <v>53.63</v>
      </c>
      <c r="AR18">
        <v>12.21</v>
      </c>
      <c r="AS18" t="s">
        <v>175</v>
      </c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1:67" x14ac:dyDescent="0.35">
      <c r="A19" t="s">
        <v>58</v>
      </c>
      <c r="B19" t="s">
        <v>59</v>
      </c>
      <c r="D19" s="1">
        <v>45632.588888888888</v>
      </c>
      <c r="E19">
        <v>3512</v>
      </c>
      <c r="F19" t="s">
        <v>24</v>
      </c>
      <c r="G19" t="s">
        <v>172</v>
      </c>
      <c r="H19">
        <v>11.09</v>
      </c>
      <c r="I19">
        <v>10.91</v>
      </c>
      <c r="J19">
        <v>1.2120000000000001E-2</v>
      </c>
      <c r="K19">
        <v>6.7419999999999997E-3</v>
      </c>
      <c r="L19">
        <v>9.9090000000000007</v>
      </c>
      <c r="M19">
        <v>9.93</v>
      </c>
      <c r="N19">
        <v>9.9339999999999993</v>
      </c>
      <c r="O19">
        <v>9.7390000000000008</v>
      </c>
      <c r="P19">
        <v>9.69</v>
      </c>
      <c r="Q19">
        <v>10.69</v>
      </c>
      <c r="R19">
        <v>10.33</v>
      </c>
      <c r="S19">
        <v>10.58</v>
      </c>
      <c r="T19">
        <v>10.47</v>
      </c>
      <c r="U19">
        <v>10.58</v>
      </c>
      <c r="V19">
        <v>10.39</v>
      </c>
      <c r="W19">
        <v>10.62</v>
      </c>
      <c r="X19">
        <v>10.38</v>
      </c>
      <c r="Y19">
        <v>10.46</v>
      </c>
      <c r="Z19" t="s">
        <v>173</v>
      </c>
      <c r="AA19">
        <v>0.82</v>
      </c>
      <c r="AB19">
        <v>0.71</v>
      </c>
      <c r="AC19">
        <v>15.25</v>
      </c>
      <c r="AD19">
        <v>29.93</v>
      </c>
      <c r="AE19">
        <v>1.17</v>
      </c>
      <c r="AF19">
        <v>1.22</v>
      </c>
      <c r="AG19">
        <v>1.38</v>
      </c>
      <c r="AH19">
        <v>1.48</v>
      </c>
      <c r="AI19">
        <v>1.34</v>
      </c>
      <c r="AJ19">
        <v>0.59</v>
      </c>
      <c r="AK19">
        <v>0.65</v>
      </c>
      <c r="AL19">
        <v>0.28000000000000003</v>
      </c>
      <c r="AM19">
        <v>0.35</v>
      </c>
      <c r="AN19">
        <v>0.36</v>
      </c>
      <c r="AO19">
        <v>0.17</v>
      </c>
      <c r="AP19">
        <v>0.38</v>
      </c>
      <c r="AQ19">
        <v>0.44</v>
      </c>
      <c r="AR19">
        <v>0.27</v>
      </c>
      <c r="AS19" t="s">
        <v>175</v>
      </c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1:67" x14ac:dyDescent="0.35">
      <c r="A20" t="s">
        <v>60</v>
      </c>
      <c r="B20" t="s">
        <v>59</v>
      </c>
      <c r="D20" s="1">
        <v>45632.591666666667</v>
      </c>
      <c r="E20">
        <v>3512</v>
      </c>
      <c r="F20" t="s">
        <v>24</v>
      </c>
      <c r="G20" t="s">
        <v>172</v>
      </c>
      <c r="H20">
        <v>11.1</v>
      </c>
      <c r="I20">
        <v>10.95</v>
      </c>
      <c r="J20">
        <v>-2.4489999999999998E-3</v>
      </c>
      <c r="K20">
        <v>-6.1630000000000001E-3</v>
      </c>
      <c r="L20">
        <v>9.952</v>
      </c>
      <c r="M20">
        <v>9.98</v>
      </c>
      <c r="N20">
        <v>10</v>
      </c>
      <c r="O20">
        <v>9.7910000000000004</v>
      </c>
      <c r="P20">
        <v>9.7550000000000008</v>
      </c>
      <c r="Q20">
        <v>10.68</v>
      </c>
      <c r="R20">
        <v>10.34</v>
      </c>
      <c r="S20">
        <v>10.6</v>
      </c>
      <c r="T20">
        <v>10.48</v>
      </c>
      <c r="U20">
        <v>10.6</v>
      </c>
      <c r="V20">
        <v>10.34</v>
      </c>
      <c r="W20">
        <v>10.65</v>
      </c>
      <c r="X20">
        <v>10.37</v>
      </c>
      <c r="Y20">
        <v>10.51</v>
      </c>
      <c r="Z20" t="s">
        <v>173</v>
      </c>
      <c r="AA20">
        <v>2.66</v>
      </c>
      <c r="AB20">
        <v>2.99</v>
      </c>
      <c r="AC20">
        <v>55.41</v>
      </c>
      <c r="AD20">
        <v>1.43</v>
      </c>
      <c r="AE20">
        <v>2.72</v>
      </c>
      <c r="AF20">
        <v>2.04</v>
      </c>
      <c r="AG20">
        <v>2.29</v>
      </c>
      <c r="AH20">
        <v>2.4500000000000002</v>
      </c>
      <c r="AI20">
        <v>2.34</v>
      </c>
      <c r="AJ20">
        <v>0.78</v>
      </c>
      <c r="AK20">
        <v>0.77</v>
      </c>
      <c r="AL20">
        <v>1.06</v>
      </c>
      <c r="AM20">
        <v>0.76</v>
      </c>
      <c r="AN20">
        <v>1.07</v>
      </c>
      <c r="AO20">
        <v>0.52</v>
      </c>
      <c r="AP20">
        <v>1.0900000000000001</v>
      </c>
      <c r="AQ20">
        <v>0.73</v>
      </c>
      <c r="AR20">
        <v>1.06</v>
      </c>
      <c r="AS20" t="s">
        <v>175</v>
      </c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1:67" x14ac:dyDescent="0.35">
      <c r="A21" t="s">
        <v>61</v>
      </c>
      <c r="B21" t="s">
        <v>62</v>
      </c>
      <c r="C21" t="s">
        <v>49</v>
      </c>
      <c r="D21" s="1">
        <v>45632.595138888886</v>
      </c>
      <c r="E21">
        <v>1101</v>
      </c>
      <c r="F21" t="s">
        <v>24</v>
      </c>
      <c r="G21" t="s">
        <v>172</v>
      </c>
      <c r="H21">
        <v>9.0880000000000006E-3</v>
      </c>
      <c r="I21">
        <v>4.5079999999999999E-3</v>
      </c>
      <c r="J21">
        <v>0.1308</v>
      </c>
      <c r="K21">
        <v>0.12709999999999999</v>
      </c>
      <c r="L21">
        <v>6.0010000000000003E-3</v>
      </c>
      <c r="M21">
        <v>6.2290000000000002E-3</v>
      </c>
      <c r="N21">
        <v>5.9569999999999996E-3</v>
      </c>
      <c r="O21">
        <v>5.8999999999999999E-3</v>
      </c>
      <c r="P21">
        <v>5.1110000000000001E-3</v>
      </c>
      <c r="Q21">
        <v>5.8799999999999998E-3</v>
      </c>
      <c r="R21">
        <v>6.0520000000000001E-3</v>
      </c>
      <c r="S21">
        <v>5.0340000000000003E-3</v>
      </c>
      <c r="T21">
        <v>5.2110000000000004E-3</v>
      </c>
      <c r="U21">
        <v>5.9940000000000002E-3</v>
      </c>
      <c r="V21">
        <v>5.77E-3</v>
      </c>
      <c r="W21">
        <v>5.9610000000000002E-3</v>
      </c>
      <c r="X21">
        <v>5.7120000000000001E-3</v>
      </c>
      <c r="Y21">
        <v>3.6900000000000001E-3</v>
      </c>
      <c r="Z21" t="s">
        <v>173</v>
      </c>
      <c r="AA21">
        <v>26.19</v>
      </c>
      <c r="AB21">
        <v>56.3</v>
      </c>
      <c r="AC21">
        <v>2.74</v>
      </c>
      <c r="AD21">
        <v>2.5499999999999998</v>
      </c>
      <c r="AE21">
        <v>47.39</v>
      </c>
      <c r="AF21">
        <v>46.36</v>
      </c>
      <c r="AG21">
        <v>50.26</v>
      </c>
      <c r="AH21">
        <v>50.49</v>
      </c>
      <c r="AI21">
        <v>41.3</v>
      </c>
      <c r="AJ21">
        <v>51.36</v>
      </c>
      <c r="AK21">
        <v>50.25</v>
      </c>
      <c r="AL21">
        <v>51.83</v>
      </c>
      <c r="AM21">
        <v>69.14</v>
      </c>
      <c r="AN21">
        <v>44.14</v>
      </c>
      <c r="AO21">
        <v>30.4</v>
      </c>
      <c r="AP21">
        <v>44.39</v>
      </c>
      <c r="AQ21">
        <v>44.14</v>
      </c>
      <c r="AR21">
        <v>68.05</v>
      </c>
      <c r="AS21" t="s">
        <v>175</v>
      </c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1:67" x14ac:dyDescent="0.35">
      <c r="A22" t="s">
        <v>63</v>
      </c>
      <c r="B22" t="s">
        <v>62</v>
      </c>
      <c r="C22" t="s">
        <v>49</v>
      </c>
      <c r="D22" s="1">
        <v>45632.597916666666</v>
      </c>
      <c r="E22">
        <v>1101</v>
      </c>
      <c r="F22" t="s">
        <v>24</v>
      </c>
      <c r="G22" t="s">
        <v>172</v>
      </c>
      <c r="H22">
        <v>1.939E-3</v>
      </c>
      <c r="I22">
        <v>4.6700000000000002E-4</v>
      </c>
      <c r="J22">
        <v>0.13769999999999999</v>
      </c>
      <c r="K22">
        <v>0.1298</v>
      </c>
      <c r="L22">
        <v>1.6019999999999999E-3</v>
      </c>
      <c r="M22">
        <v>1.6410000000000001E-3</v>
      </c>
      <c r="N22">
        <v>1.6490000000000001E-3</v>
      </c>
      <c r="O22">
        <v>1.2110000000000001E-3</v>
      </c>
      <c r="P22">
        <v>1.3240000000000001E-3</v>
      </c>
      <c r="Q22">
        <v>1.4710000000000001E-3</v>
      </c>
      <c r="R22">
        <v>1.3749999999999999E-3</v>
      </c>
      <c r="S22">
        <v>5.0929999999999997E-4</v>
      </c>
      <c r="T22">
        <v>1.2489999999999999E-3</v>
      </c>
      <c r="U22">
        <v>1.438E-3</v>
      </c>
      <c r="V22">
        <v>2.0349999999999999E-3</v>
      </c>
      <c r="W22">
        <v>1.3669999999999999E-3</v>
      </c>
      <c r="X22">
        <v>1.315E-3</v>
      </c>
      <c r="Y22">
        <v>-7.1270000000000003E-4</v>
      </c>
      <c r="Z22" t="s">
        <v>173</v>
      </c>
      <c r="AA22">
        <v>27.8</v>
      </c>
      <c r="AB22">
        <v>36</v>
      </c>
      <c r="AC22">
        <v>4.84</v>
      </c>
      <c r="AD22">
        <v>6.21</v>
      </c>
      <c r="AE22">
        <v>7.25</v>
      </c>
      <c r="AF22">
        <v>6.86</v>
      </c>
      <c r="AG22">
        <v>11.47</v>
      </c>
      <c r="AH22">
        <v>28.45</v>
      </c>
      <c r="AI22">
        <v>12.67</v>
      </c>
      <c r="AJ22">
        <v>22.52</v>
      </c>
      <c r="AK22">
        <v>31.89</v>
      </c>
      <c r="AL22">
        <v>43.63</v>
      </c>
      <c r="AM22">
        <v>18.82</v>
      </c>
      <c r="AN22">
        <v>5.39</v>
      </c>
      <c r="AO22">
        <v>9.16</v>
      </c>
      <c r="AP22">
        <v>12.43</v>
      </c>
      <c r="AQ22">
        <v>20.87</v>
      </c>
      <c r="AR22">
        <v>47.12</v>
      </c>
      <c r="AS22" t="s">
        <v>175</v>
      </c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1:67" x14ac:dyDescent="0.35">
      <c r="A23" t="s">
        <v>64</v>
      </c>
      <c r="B23" t="s">
        <v>65</v>
      </c>
      <c r="C23" t="s">
        <v>66</v>
      </c>
      <c r="D23" s="1">
        <v>45632.601388888892</v>
      </c>
      <c r="E23">
        <v>3509</v>
      </c>
      <c r="F23" t="s">
        <v>24</v>
      </c>
      <c r="G23" t="s">
        <v>172</v>
      </c>
      <c r="H23">
        <v>1.0089999999999999E-3</v>
      </c>
      <c r="I23">
        <v>7.0240000000000005E-4</v>
      </c>
      <c r="J23">
        <v>212.1</v>
      </c>
      <c r="K23">
        <v>212.4</v>
      </c>
      <c r="L23">
        <v>3.7789999999999998E-3</v>
      </c>
      <c r="M23">
        <v>9.0470000000000004E-4</v>
      </c>
      <c r="N23">
        <v>1.078E-3</v>
      </c>
      <c r="O23">
        <v>1.4679999999999999E-3</v>
      </c>
      <c r="P23">
        <v>2.1480000000000002E-3</v>
      </c>
      <c r="Q23">
        <v>2.6069999999999999E-2</v>
      </c>
      <c r="R23">
        <v>2.8300000000000001E-3</v>
      </c>
      <c r="S23">
        <v>-1.6259999999999999E-4</v>
      </c>
      <c r="T23">
        <v>2.3829999999999999E-4</v>
      </c>
      <c r="U23">
        <v>1.0480000000000001E-3</v>
      </c>
      <c r="V23">
        <v>1.1820000000000001E-3</v>
      </c>
      <c r="W23">
        <v>1.011E-3</v>
      </c>
      <c r="X23">
        <v>9.810000000000001E-4</v>
      </c>
      <c r="Y23">
        <v>-1.173E-3</v>
      </c>
      <c r="Z23" t="s">
        <v>173</v>
      </c>
      <c r="AA23">
        <v>47.39</v>
      </c>
      <c r="AB23">
        <v>39.75</v>
      </c>
      <c r="AC23">
        <v>0.87</v>
      </c>
      <c r="AD23">
        <v>0.61</v>
      </c>
      <c r="AE23">
        <v>13.37</v>
      </c>
      <c r="AF23">
        <v>14.05</v>
      </c>
      <c r="AG23">
        <v>4.18</v>
      </c>
      <c r="AH23">
        <v>19.73</v>
      </c>
      <c r="AI23">
        <v>24.77</v>
      </c>
      <c r="AJ23">
        <v>1.88</v>
      </c>
      <c r="AK23">
        <v>13.01</v>
      </c>
      <c r="AL23">
        <v>84.44</v>
      </c>
      <c r="AM23" t="s">
        <v>174</v>
      </c>
      <c r="AN23">
        <v>27.15</v>
      </c>
      <c r="AO23">
        <v>23.98</v>
      </c>
      <c r="AP23">
        <v>22.01</v>
      </c>
      <c r="AQ23">
        <v>32.14</v>
      </c>
      <c r="AR23">
        <v>27.21</v>
      </c>
      <c r="AS23" t="s">
        <v>175</v>
      </c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1:67" x14ac:dyDescent="0.35">
      <c r="A24" t="s">
        <v>67</v>
      </c>
      <c r="B24" t="s">
        <v>68</v>
      </c>
      <c r="C24" t="s">
        <v>69</v>
      </c>
      <c r="D24" s="1">
        <v>45632.604166666664</v>
      </c>
      <c r="E24">
        <v>3401</v>
      </c>
      <c r="F24" t="s">
        <v>24</v>
      </c>
      <c r="G24" t="s">
        <v>172</v>
      </c>
      <c r="H24">
        <v>1.1039999999999999E-3</v>
      </c>
      <c r="I24">
        <v>-8.0880000000000004E-4</v>
      </c>
      <c r="J24">
        <v>8.6419999999999997E-2</v>
      </c>
      <c r="K24">
        <v>8.7300000000000003E-2</v>
      </c>
      <c r="L24">
        <v>1.0219999999999999E-3</v>
      </c>
      <c r="M24">
        <v>100.1</v>
      </c>
      <c r="N24">
        <v>2.3389999999999999E-3</v>
      </c>
      <c r="O24">
        <v>4.0460000000000002E-4</v>
      </c>
      <c r="P24">
        <v>4.081E-4</v>
      </c>
      <c r="Q24">
        <v>4.484E-4</v>
      </c>
      <c r="R24">
        <v>0.73409999999999997</v>
      </c>
      <c r="S24">
        <v>1.5650000000000001E-2</v>
      </c>
      <c r="T24">
        <v>2.811E-4</v>
      </c>
      <c r="U24">
        <v>3.2870000000000002E-4</v>
      </c>
      <c r="V24" s="2">
        <v>9.2109999999999997E-5</v>
      </c>
      <c r="W24">
        <v>4.1140000000000003E-4</v>
      </c>
      <c r="X24">
        <v>8.5890000000000001E-4</v>
      </c>
      <c r="Y24">
        <v>-1.3799999999999999E-3</v>
      </c>
      <c r="Z24" t="s">
        <v>173</v>
      </c>
      <c r="AA24">
        <v>51.58</v>
      </c>
      <c r="AB24">
        <v>20.65</v>
      </c>
      <c r="AC24">
        <v>51.68</v>
      </c>
      <c r="AD24">
        <v>52.41</v>
      </c>
      <c r="AE24">
        <v>20.64</v>
      </c>
      <c r="AF24">
        <v>0.73</v>
      </c>
      <c r="AG24">
        <v>11.37</v>
      </c>
      <c r="AH24">
        <v>28.23</v>
      </c>
      <c r="AI24">
        <v>81.5</v>
      </c>
      <c r="AJ24">
        <v>52.74</v>
      </c>
      <c r="AK24">
        <v>2.29</v>
      </c>
      <c r="AL24">
        <v>3.99</v>
      </c>
      <c r="AM24" t="s">
        <v>174</v>
      </c>
      <c r="AN24">
        <v>40.83</v>
      </c>
      <c r="AO24" t="s">
        <v>174</v>
      </c>
      <c r="AP24">
        <v>64.37</v>
      </c>
      <c r="AQ24">
        <v>17.440000000000001</v>
      </c>
      <c r="AR24">
        <v>20.98</v>
      </c>
      <c r="AS24" t="s">
        <v>175</v>
      </c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1:67" x14ac:dyDescent="0.35">
      <c r="A25" t="s">
        <v>70</v>
      </c>
      <c r="B25" t="s">
        <v>71</v>
      </c>
      <c r="C25" t="s">
        <v>72</v>
      </c>
      <c r="D25" s="1">
        <v>45632.607638888891</v>
      </c>
      <c r="E25">
        <v>3402</v>
      </c>
      <c r="F25" t="s">
        <v>24</v>
      </c>
      <c r="G25" t="s">
        <v>172</v>
      </c>
      <c r="H25">
        <v>-5.8230000000000001E-4</v>
      </c>
      <c r="I25">
        <v>-1.1919999999999999E-3</v>
      </c>
      <c r="J25">
        <v>6.2139999999999999E-3</v>
      </c>
      <c r="K25">
        <v>2.797E-3</v>
      </c>
      <c r="L25">
        <v>1.037E-4</v>
      </c>
      <c r="M25">
        <v>2.462E-2</v>
      </c>
      <c r="N25">
        <v>103.3</v>
      </c>
      <c r="O25">
        <v>2.6689999999999999E-3</v>
      </c>
      <c r="P25">
        <v>2.876E-4</v>
      </c>
      <c r="Q25" s="2">
        <v>-4.9169999999999997E-6</v>
      </c>
      <c r="R25">
        <v>12.04</v>
      </c>
      <c r="S25">
        <v>3.0669999999999998E-3</v>
      </c>
      <c r="T25">
        <v>-5.4969999999999997E-4</v>
      </c>
      <c r="U25">
        <v>2.9139999999999998E-4</v>
      </c>
      <c r="V25">
        <v>5.4980000000000003E-4</v>
      </c>
      <c r="W25" s="2">
        <v>7.5989999999999996E-5</v>
      </c>
      <c r="X25">
        <v>2.341E-4</v>
      </c>
      <c r="Y25">
        <v>-2.2750000000000001E-3</v>
      </c>
      <c r="Z25" t="s">
        <v>173</v>
      </c>
      <c r="AA25">
        <v>70.19</v>
      </c>
      <c r="AB25">
        <v>6.09</v>
      </c>
      <c r="AC25">
        <v>32.17</v>
      </c>
      <c r="AD25">
        <v>20.62</v>
      </c>
      <c r="AE25">
        <v>64.98</v>
      </c>
      <c r="AF25">
        <v>35.659999999999997</v>
      </c>
      <c r="AG25">
        <v>0.4</v>
      </c>
      <c r="AH25">
        <v>15.8</v>
      </c>
      <c r="AI25">
        <v>68.92</v>
      </c>
      <c r="AJ25" t="s">
        <v>174</v>
      </c>
      <c r="AK25">
        <v>2.42</v>
      </c>
      <c r="AL25">
        <v>10.210000000000001</v>
      </c>
      <c r="AM25">
        <v>65.22</v>
      </c>
      <c r="AN25">
        <v>33.81</v>
      </c>
      <c r="AO25">
        <v>40.32</v>
      </c>
      <c r="AP25">
        <v>40.04</v>
      </c>
      <c r="AQ25">
        <v>42.47</v>
      </c>
      <c r="AR25">
        <v>13.11</v>
      </c>
      <c r="AS25" t="s">
        <v>175</v>
      </c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1:67" x14ac:dyDescent="0.35">
      <c r="A26" t="s">
        <v>73</v>
      </c>
      <c r="B26" t="s">
        <v>74</v>
      </c>
      <c r="C26" t="s">
        <v>75</v>
      </c>
      <c r="D26" s="1">
        <v>45632.61041666667</v>
      </c>
      <c r="E26">
        <v>3403</v>
      </c>
      <c r="F26" t="s">
        <v>24</v>
      </c>
      <c r="G26" t="s">
        <v>172</v>
      </c>
      <c r="H26">
        <v>-1.114E-3</v>
      </c>
      <c r="I26">
        <v>-1.109E-3</v>
      </c>
      <c r="J26">
        <v>1.66E-3</v>
      </c>
      <c r="K26">
        <v>-8.4130000000000001E-4</v>
      </c>
      <c r="L26">
        <v>6.5300000000000002E-5</v>
      </c>
      <c r="M26">
        <v>7.698E-3</v>
      </c>
      <c r="N26">
        <v>3.3840000000000002E-2</v>
      </c>
      <c r="O26">
        <v>101.5</v>
      </c>
      <c r="P26">
        <v>2.2200000000000002E-3</v>
      </c>
      <c r="Q26">
        <v>3.6309999999999999E-4</v>
      </c>
      <c r="R26">
        <v>4.0509999999999999E-3</v>
      </c>
      <c r="S26">
        <v>0.19800000000000001</v>
      </c>
      <c r="T26">
        <v>5.3719999999999997E-2</v>
      </c>
      <c r="U26">
        <v>4.64E-3</v>
      </c>
      <c r="V26">
        <v>1.9029999999999998E-2</v>
      </c>
      <c r="W26" s="2">
        <v>6.1790000000000003E-5</v>
      </c>
      <c r="X26" s="2">
        <v>8.9770000000000003E-5</v>
      </c>
      <c r="Y26">
        <v>-2.2139999999999998E-3</v>
      </c>
      <c r="Z26" t="s">
        <v>173</v>
      </c>
      <c r="AA26">
        <v>65.39</v>
      </c>
      <c r="AB26">
        <v>0.88</v>
      </c>
      <c r="AC26" t="s">
        <v>174</v>
      </c>
      <c r="AD26" t="s">
        <v>174</v>
      </c>
      <c r="AE26">
        <v>59.68</v>
      </c>
      <c r="AF26">
        <v>7.67</v>
      </c>
      <c r="AG26">
        <v>36.5</v>
      </c>
      <c r="AH26">
        <v>0.66</v>
      </c>
      <c r="AI26">
        <v>20.53</v>
      </c>
      <c r="AJ26">
        <v>20.010000000000002</v>
      </c>
      <c r="AK26">
        <v>25.08</v>
      </c>
      <c r="AL26">
        <v>1.04</v>
      </c>
      <c r="AM26">
        <v>0.57999999999999996</v>
      </c>
      <c r="AN26">
        <v>3.01</v>
      </c>
      <c r="AO26">
        <v>3.02</v>
      </c>
      <c r="AP26">
        <v>96.7</v>
      </c>
      <c r="AQ26">
        <v>72.56</v>
      </c>
      <c r="AR26">
        <v>7.12</v>
      </c>
      <c r="AS26" t="s">
        <v>175</v>
      </c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1:67" x14ac:dyDescent="0.35">
      <c r="A27" t="s">
        <v>76</v>
      </c>
      <c r="B27" t="s">
        <v>77</v>
      </c>
      <c r="C27" t="s">
        <v>78</v>
      </c>
      <c r="D27" s="1">
        <v>45632.613194444442</v>
      </c>
      <c r="E27">
        <v>3404</v>
      </c>
      <c r="F27" t="s">
        <v>24</v>
      </c>
      <c r="G27" t="s">
        <v>172</v>
      </c>
      <c r="H27">
        <v>-1.665E-3</v>
      </c>
      <c r="I27">
        <v>-1.341E-3</v>
      </c>
      <c r="J27">
        <v>-4.3369999999999997E-3</v>
      </c>
      <c r="K27">
        <v>-4.8960000000000002E-3</v>
      </c>
      <c r="L27" s="2">
        <v>-3.698E-6</v>
      </c>
      <c r="M27">
        <v>3.3649999999999999E-3</v>
      </c>
      <c r="N27">
        <v>9.6399999999999993E-3</v>
      </c>
      <c r="O27">
        <v>2.478E-2</v>
      </c>
      <c r="P27">
        <v>99.91</v>
      </c>
      <c r="Q27">
        <v>1.5469999999999999E-4</v>
      </c>
      <c r="R27">
        <v>1.3129999999999999E-3</v>
      </c>
      <c r="S27">
        <v>-1.1850000000000001E-3</v>
      </c>
      <c r="T27">
        <v>0.18890000000000001</v>
      </c>
      <c r="U27">
        <v>5.0529999999999999E-2</v>
      </c>
      <c r="V27">
        <v>1.3950000000000001E-2</v>
      </c>
      <c r="W27">
        <v>1.108E-2</v>
      </c>
      <c r="X27">
        <v>6.447E-4</v>
      </c>
      <c r="Y27">
        <v>-2.4299999999999999E-3</v>
      </c>
      <c r="Z27" t="s">
        <v>173</v>
      </c>
      <c r="AA27">
        <v>34.76</v>
      </c>
      <c r="AB27">
        <v>14.05</v>
      </c>
      <c r="AC27">
        <v>72.05</v>
      </c>
      <c r="AD27">
        <v>44.89</v>
      </c>
      <c r="AE27" t="s">
        <v>174</v>
      </c>
      <c r="AF27">
        <v>32.24</v>
      </c>
      <c r="AG27">
        <v>68.95</v>
      </c>
      <c r="AH27">
        <v>64.209999999999994</v>
      </c>
      <c r="AI27">
        <v>0.41</v>
      </c>
      <c r="AJ27">
        <v>89.92</v>
      </c>
      <c r="AK27">
        <v>86.29</v>
      </c>
      <c r="AL27">
        <v>8.9</v>
      </c>
      <c r="AM27">
        <v>2.06</v>
      </c>
      <c r="AN27">
        <v>4.71</v>
      </c>
      <c r="AO27">
        <v>1.84</v>
      </c>
      <c r="AP27">
        <v>2.8</v>
      </c>
      <c r="AQ27">
        <v>20.68</v>
      </c>
      <c r="AR27">
        <v>5.6</v>
      </c>
      <c r="AS27" t="s">
        <v>175</v>
      </c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1:67" x14ac:dyDescent="0.35">
      <c r="A28" t="s">
        <v>79</v>
      </c>
      <c r="B28" t="s">
        <v>80</v>
      </c>
      <c r="C28" t="s">
        <v>81</v>
      </c>
      <c r="D28" s="1">
        <v>45632.616666666669</v>
      </c>
      <c r="E28">
        <v>3405</v>
      </c>
      <c r="F28" t="s">
        <v>24</v>
      </c>
      <c r="G28" t="s">
        <v>172</v>
      </c>
      <c r="H28">
        <v>-1.2149999999999999E-3</v>
      </c>
      <c r="I28">
        <v>-1.2830000000000001E-3</v>
      </c>
      <c r="J28">
        <v>-4.1320000000000003E-3</v>
      </c>
      <c r="K28">
        <v>-5.3420000000000004E-3</v>
      </c>
      <c r="L28" s="2">
        <v>-1.6059999999999999E-5</v>
      </c>
      <c r="M28">
        <v>6.6580000000000003E-4</v>
      </c>
      <c r="N28">
        <v>1.4840000000000001E-3</v>
      </c>
      <c r="O28">
        <v>2.6489999999999999E-3</v>
      </c>
      <c r="P28">
        <v>1.1010000000000001E-2</v>
      </c>
      <c r="Q28">
        <v>103.7</v>
      </c>
      <c r="R28" s="2">
        <v>2.6590000000000001E-5</v>
      </c>
      <c r="S28">
        <v>-1.2769999999999999E-3</v>
      </c>
      <c r="T28">
        <v>-6.6779999999999997E-4</v>
      </c>
      <c r="U28" s="2">
        <v>-2.7679999999999999E-5</v>
      </c>
      <c r="V28">
        <v>0.104</v>
      </c>
      <c r="W28">
        <v>2.623E-2</v>
      </c>
      <c r="X28">
        <v>1.6980000000000001E-4</v>
      </c>
      <c r="Y28">
        <v>-2.5409999999999999E-3</v>
      </c>
      <c r="Z28" t="s">
        <v>173</v>
      </c>
      <c r="AA28">
        <v>29.7</v>
      </c>
      <c r="AB28">
        <v>2.66</v>
      </c>
      <c r="AC28">
        <v>11.52</v>
      </c>
      <c r="AD28">
        <v>27.67</v>
      </c>
      <c r="AE28" t="s">
        <v>174</v>
      </c>
      <c r="AF28">
        <v>39.53</v>
      </c>
      <c r="AG28">
        <v>12.53</v>
      </c>
      <c r="AH28">
        <v>24.5</v>
      </c>
      <c r="AI28">
        <v>6.48</v>
      </c>
      <c r="AJ28">
        <v>1.1499999999999999</v>
      </c>
      <c r="AK28" t="s">
        <v>174</v>
      </c>
      <c r="AL28">
        <v>4.21</v>
      </c>
      <c r="AM28">
        <v>28.87</v>
      </c>
      <c r="AN28" t="s">
        <v>174</v>
      </c>
      <c r="AO28">
        <v>2.98</v>
      </c>
      <c r="AP28">
        <v>3.3</v>
      </c>
      <c r="AQ28">
        <v>67.08</v>
      </c>
      <c r="AR28">
        <v>1.62</v>
      </c>
      <c r="AS28" t="s">
        <v>175</v>
      </c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1:67" x14ac:dyDescent="0.35">
      <c r="A29" t="s">
        <v>82</v>
      </c>
      <c r="B29" t="s">
        <v>83</v>
      </c>
      <c r="C29" t="s">
        <v>84</v>
      </c>
      <c r="D29" s="1">
        <v>45632.619444444441</v>
      </c>
      <c r="E29">
        <v>3406</v>
      </c>
      <c r="F29" t="s">
        <v>24</v>
      </c>
      <c r="G29" t="s">
        <v>172</v>
      </c>
      <c r="H29">
        <v>-1.3829999999999999E-3</v>
      </c>
      <c r="I29">
        <v>-8.7929999999999996E-4</v>
      </c>
      <c r="J29">
        <v>-3.3890000000000001E-3</v>
      </c>
      <c r="K29">
        <v>-6.3680000000000004E-3</v>
      </c>
      <c r="L29">
        <v>1.2650000000000001E-3</v>
      </c>
      <c r="M29">
        <v>8.141E-4</v>
      </c>
      <c r="N29">
        <v>1.853E-3</v>
      </c>
      <c r="O29">
        <v>2.6210000000000001E-3</v>
      </c>
      <c r="P29">
        <v>6.6969999999999998E-3</v>
      </c>
      <c r="Q29">
        <v>2.9100000000000001E-2</v>
      </c>
      <c r="R29">
        <v>90.92</v>
      </c>
      <c r="S29">
        <v>-7.1900000000000002E-4</v>
      </c>
      <c r="T29">
        <v>-5.6010000000000001E-4</v>
      </c>
      <c r="U29">
        <v>1.136E-4</v>
      </c>
      <c r="V29">
        <v>2.0450000000000001E-4</v>
      </c>
      <c r="W29">
        <v>1.4080000000000001E-4</v>
      </c>
      <c r="X29">
        <v>0.83750000000000002</v>
      </c>
      <c r="Y29">
        <v>1.9429999999999999E-2</v>
      </c>
      <c r="Z29" t="s">
        <v>173</v>
      </c>
      <c r="AA29">
        <v>44.22</v>
      </c>
      <c r="AB29">
        <v>19.63</v>
      </c>
      <c r="AC29">
        <v>52.23</v>
      </c>
      <c r="AD29">
        <v>2.19</v>
      </c>
      <c r="AE29">
        <v>9.23</v>
      </c>
      <c r="AF29">
        <v>36.19</v>
      </c>
      <c r="AG29">
        <v>32.130000000000003</v>
      </c>
      <c r="AH29">
        <v>18.55</v>
      </c>
      <c r="AI29">
        <v>32.119999999999997</v>
      </c>
      <c r="AJ29">
        <v>12.42</v>
      </c>
      <c r="AK29">
        <v>0.67</v>
      </c>
      <c r="AL29">
        <v>22.42</v>
      </c>
      <c r="AM29">
        <v>7.19</v>
      </c>
      <c r="AN29" t="s">
        <v>174</v>
      </c>
      <c r="AO29">
        <v>67.48</v>
      </c>
      <c r="AP29">
        <v>86.51</v>
      </c>
      <c r="AQ29">
        <v>1.25</v>
      </c>
      <c r="AR29">
        <v>3.85</v>
      </c>
      <c r="AS29" t="s">
        <v>175</v>
      </c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1:67" x14ac:dyDescent="0.35">
      <c r="A30" t="s">
        <v>85</v>
      </c>
      <c r="B30" t="s">
        <v>86</v>
      </c>
      <c r="C30" t="s">
        <v>87</v>
      </c>
      <c r="D30" s="1">
        <v>45632.622916666667</v>
      </c>
      <c r="E30">
        <v>3407</v>
      </c>
      <c r="F30" t="s">
        <v>24</v>
      </c>
      <c r="G30" t="s">
        <v>172</v>
      </c>
      <c r="H30">
        <v>2.12E-4</v>
      </c>
      <c r="I30">
        <v>-8.1780000000000004E-4</v>
      </c>
      <c r="J30">
        <v>-2.137E-3</v>
      </c>
      <c r="K30">
        <v>-4.7580000000000001E-3</v>
      </c>
      <c r="L30">
        <v>3.3960000000000001E-4</v>
      </c>
      <c r="M30">
        <v>1.126E-3</v>
      </c>
      <c r="N30">
        <v>2.813E-3</v>
      </c>
      <c r="O30">
        <v>3.14E-3</v>
      </c>
      <c r="P30">
        <v>6.2449999999999997E-3</v>
      </c>
      <c r="Q30">
        <v>1.3299999999999999E-2</v>
      </c>
      <c r="R30">
        <v>4.2459999999999998E-2</v>
      </c>
      <c r="S30">
        <v>107.1</v>
      </c>
      <c r="T30">
        <v>2.968E-4</v>
      </c>
      <c r="U30">
        <v>3.635E-4</v>
      </c>
      <c r="V30">
        <v>4.6109999999999999E-4</v>
      </c>
      <c r="W30">
        <v>4.1619999999999998E-4</v>
      </c>
      <c r="X30">
        <v>8.1249999999999996E-4</v>
      </c>
      <c r="Y30">
        <v>0.93489999999999995</v>
      </c>
      <c r="Z30" t="s">
        <v>173</v>
      </c>
      <c r="AA30" t="s">
        <v>174</v>
      </c>
      <c r="AB30">
        <v>11.59</v>
      </c>
      <c r="AC30">
        <v>64.25</v>
      </c>
      <c r="AD30">
        <v>18</v>
      </c>
      <c r="AE30">
        <v>50.18</v>
      </c>
      <c r="AF30">
        <v>26.11</v>
      </c>
      <c r="AG30">
        <v>17.100000000000001</v>
      </c>
      <c r="AH30">
        <v>24.7</v>
      </c>
      <c r="AI30">
        <v>37.549999999999997</v>
      </c>
      <c r="AJ30">
        <v>23.26</v>
      </c>
      <c r="AK30">
        <v>41.07</v>
      </c>
      <c r="AL30">
        <v>1.27</v>
      </c>
      <c r="AM30">
        <v>66.31</v>
      </c>
      <c r="AN30">
        <v>52.08</v>
      </c>
      <c r="AO30">
        <v>46.93</v>
      </c>
      <c r="AP30">
        <v>27.37</v>
      </c>
      <c r="AQ30">
        <v>77.14</v>
      </c>
      <c r="AR30">
        <v>0.65</v>
      </c>
      <c r="AS30" t="s">
        <v>175</v>
      </c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1:67" x14ac:dyDescent="0.35">
      <c r="A31" t="s">
        <v>88</v>
      </c>
      <c r="B31" t="s">
        <v>62</v>
      </c>
      <c r="C31" t="s">
        <v>49</v>
      </c>
      <c r="D31" s="1">
        <v>45632.625694444447</v>
      </c>
      <c r="E31">
        <v>1101</v>
      </c>
      <c r="F31" t="s">
        <v>24</v>
      </c>
      <c r="G31" t="s">
        <v>172</v>
      </c>
      <c r="H31">
        <v>1.034E-3</v>
      </c>
      <c r="I31">
        <v>-6.6049999999999995E-4</v>
      </c>
      <c r="J31">
        <v>0.1358</v>
      </c>
      <c r="K31">
        <v>0.126</v>
      </c>
      <c r="L31">
        <v>5.2019999999999996E-4</v>
      </c>
      <c r="M31">
        <v>7.4859999999999998E-4</v>
      </c>
      <c r="N31">
        <v>1.75E-3</v>
      </c>
      <c r="O31">
        <v>2.0219999999999999E-3</v>
      </c>
      <c r="P31">
        <v>2.947E-3</v>
      </c>
      <c r="Q31">
        <v>5.7039999999999999E-3</v>
      </c>
      <c r="R31">
        <v>9.5370000000000003E-3</v>
      </c>
      <c r="S31">
        <v>4.1410000000000002E-2</v>
      </c>
      <c r="T31">
        <v>3.5409999999999999E-4</v>
      </c>
      <c r="U31">
        <v>4.9629999999999997E-4</v>
      </c>
      <c r="V31">
        <v>5.1400000000000003E-4</v>
      </c>
      <c r="W31">
        <v>4.3409999999999998E-4</v>
      </c>
      <c r="X31">
        <v>6.468E-4</v>
      </c>
      <c r="Y31">
        <v>-1.3290000000000001E-3</v>
      </c>
      <c r="Z31" t="s">
        <v>173</v>
      </c>
      <c r="AA31">
        <v>35.74</v>
      </c>
      <c r="AB31">
        <v>5.36</v>
      </c>
      <c r="AC31">
        <v>5.17</v>
      </c>
      <c r="AD31">
        <v>3.93</v>
      </c>
      <c r="AE31">
        <v>14.93</v>
      </c>
      <c r="AF31">
        <v>44.38</v>
      </c>
      <c r="AG31">
        <v>27.85</v>
      </c>
      <c r="AH31">
        <v>32.75</v>
      </c>
      <c r="AI31">
        <v>28.1</v>
      </c>
      <c r="AJ31">
        <v>33.33</v>
      </c>
      <c r="AK31">
        <v>19.350000000000001</v>
      </c>
      <c r="AL31">
        <v>27.55</v>
      </c>
      <c r="AM31" t="s">
        <v>174</v>
      </c>
      <c r="AN31">
        <v>16.02</v>
      </c>
      <c r="AO31">
        <v>90.53</v>
      </c>
      <c r="AP31">
        <v>27.99</v>
      </c>
      <c r="AQ31">
        <v>56.96</v>
      </c>
      <c r="AR31">
        <v>18.89</v>
      </c>
      <c r="AS31" t="s">
        <v>175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1:67" x14ac:dyDescent="0.35">
      <c r="A32" t="s">
        <v>89</v>
      </c>
      <c r="B32" t="s">
        <v>62</v>
      </c>
      <c r="C32" t="s">
        <v>49</v>
      </c>
      <c r="D32" s="1">
        <v>45632.629166666666</v>
      </c>
      <c r="E32">
        <v>1101</v>
      </c>
      <c r="F32" t="s">
        <v>24</v>
      </c>
      <c r="G32" t="s">
        <v>172</v>
      </c>
      <c r="H32">
        <v>1.021E-3</v>
      </c>
      <c r="I32">
        <v>-8.6680000000000004E-4</v>
      </c>
      <c r="J32">
        <v>0.12720000000000001</v>
      </c>
      <c r="K32">
        <v>0.12590000000000001</v>
      </c>
      <c r="L32">
        <v>4.706E-4</v>
      </c>
      <c r="M32">
        <v>3.879E-4</v>
      </c>
      <c r="N32">
        <v>4.8010000000000001E-4</v>
      </c>
      <c r="O32">
        <v>5.2209999999999995E-4</v>
      </c>
      <c r="P32">
        <v>7.9509999999999997E-4</v>
      </c>
      <c r="Q32">
        <v>1.305E-3</v>
      </c>
      <c r="R32">
        <v>3.2290000000000001E-3</v>
      </c>
      <c r="S32">
        <v>8.0870000000000004E-3</v>
      </c>
      <c r="T32">
        <v>-1.3019999999999999E-4</v>
      </c>
      <c r="U32">
        <v>2.9770000000000003E-4</v>
      </c>
      <c r="V32">
        <v>5.7200000000000003E-4</v>
      </c>
      <c r="W32">
        <v>1.8039999999999999E-4</v>
      </c>
      <c r="X32">
        <v>2.7530000000000002E-4</v>
      </c>
      <c r="Y32">
        <v>-1.804E-3</v>
      </c>
      <c r="Z32" t="s">
        <v>173</v>
      </c>
      <c r="AA32">
        <v>21.61</v>
      </c>
      <c r="AB32">
        <v>9.75</v>
      </c>
      <c r="AC32">
        <v>0.97</v>
      </c>
      <c r="AD32">
        <v>3.32</v>
      </c>
      <c r="AE32">
        <v>2.69</v>
      </c>
      <c r="AF32">
        <v>11.48</v>
      </c>
      <c r="AG32">
        <v>12.57</v>
      </c>
      <c r="AH32">
        <v>29.71</v>
      </c>
      <c r="AI32">
        <v>57.14</v>
      </c>
      <c r="AJ32">
        <v>20.7</v>
      </c>
      <c r="AK32">
        <v>65.13</v>
      </c>
      <c r="AL32">
        <v>50.01</v>
      </c>
      <c r="AM32" t="s">
        <v>174</v>
      </c>
      <c r="AN32">
        <v>6.58</v>
      </c>
      <c r="AO32">
        <v>11.65</v>
      </c>
      <c r="AP32">
        <v>19.2</v>
      </c>
      <c r="AQ32">
        <v>59.24</v>
      </c>
      <c r="AR32">
        <v>9.89</v>
      </c>
      <c r="AS32" t="s">
        <v>175</v>
      </c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x14ac:dyDescent="0.35">
      <c r="A33" t="s">
        <v>90</v>
      </c>
      <c r="B33" t="s">
        <v>91</v>
      </c>
      <c r="C33" t="s">
        <v>92</v>
      </c>
      <c r="D33" s="1">
        <v>45632.631944444445</v>
      </c>
      <c r="E33">
        <v>3411</v>
      </c>
      <c r="F33" t="s">
        <v>24</v>
      </c>
      <c r="G33" t="s">
        <v>172</v>
      </c>
      <c r="H33">
        <v>1.8959999999999999E-3</v>
      </c>
      <c r="I33">
        <v>-1.3309999999999999E-3</v>
      </c>
      <c r="J33">
        <v>2.163E-2</v>
      </c>
      <c r="K33">
        <v>1.7049999999999999E-2</v>
      </c>
      <c r="L33">
        <v>-1.2300000000000001E-5</v>
      </c>
      <c r="M33">
        <v>1.6210000000000001E-4</v>
      </c>
      <c r="N33" s="2">
        <v>-9.6520000000000004E-5</v>
      </c>
      <c r="O33">
        <v>-2.3829999999999999E-4</v>
      </c>
      <c r="P33">
        <v>-2.0359999999999999E-4</v>
      </c>
      <c r="Q33">
        <v>-1.448E-4</v>
      </c>
      <c r="R33">
        <v>-1.527E-4</v>
      </c>
      <c r="S33">
        <v>-1.328E-3</v>
      </c>
      <c r="T33">
        <v>-8.2950000000000005E-4</v>
      </c>
      <c r="U33">
        <v>-1.403E-4</v>
      </c>
      <c r="V33" s="2">
        <v>-5.4199999999999998E-6</v>
      </c>
      <c r="W33">
        <v>-1.875E-4</v>
      </c>
      <c r="X33" s="2">
        <v>-9.0110000000000003E-5</v>
      </c>
      <c r="Y33">
        <v>-2.5969999999999999E-3</v>
      </c>
      <c r="Z33" t="s">
        <v>173</v>
      </c>
      <c r="AA33">
        <v>11.55</v>
      </c>
      <c r="AB33">
        <v>7.9</v>
      </c>
      <c r="AC33">
        <v>15.71</v>
      </c>
      <c r="AD33">
        <v>30.76</v>
      </c>
      <c r="AE33" t="s">
        <v>174</v>
      </c>
      <c r="AF33">
        <v>95.93</v>
      </c>
      <c r="AG33">
        <v>41.17</v>
      </c>
      <c r="AH33">
        <v>90.77</v>
      </c>
      <c r="AI33">
        <v>27.62</v>
      </c>
      <c r="AJ33">
        <v>21.42</v>
      </c>
      <c r="AK33" t="s">
        <v>174</v>
      </c>
      <c r="AL33">
        <v>4.67</v>
      </c>
      <c r="AM33">
        <v>7.09</v>
      </c>
      <c r="AN33">
        <v>22.34</v>
      </c>
      <c r="AO33" t="s">
        <v>174</v>
      </c>
      <c r="AP33">
        <v>4.79</v>
      </c>
      <c r="AQ33">
        <v>72.8</v>
      </c>
      <c r="AR33">
        <v>0.66</v>
      </c>
      <c r="AS33" t="s">
        <v>175</v>
      </c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x14ac:dyDescent="0.35">
      <c r="A34" t="s">
        <v>93</v>
      </c>
      <c r="B34" t="s">
        <v>94</v>
      </c>
      <c r="C34" t="s">
        <v>95</v>
      </c>
      <c r="D34" s="1">
        <v>45632.634722222225</v>
      </c>
      <c r="E34">
        <v>3412</v>
      </c>
      <c r="F34" t="s">
        <v>24</v>
      </c>
      <c r="G34" t="s">
        <v>172</v>
      </c>
      <c r="H34">
        <v>2.2790000000000002E-3</v>
      </c>
      <c r="I34">
        <v>5.8459999999999996E-3</v>
      </c>
      <c r="J34">
        <v>0.29449999999999998</v>
      </c>
      <c r="K34">
        <v>0.29530000000000001</v>
      </c>
      <c r="L34">
        <v>4.0660000000000002E-3</v>
      </c>
      <c r="M34">
        <v>1.027E-2</v>
      </c>
      <c r="N34">
        <v>1.0889999999999999E-3</v>
      </c>
      <c r="O34">
        <v>4.261E-3</v>
      </c>
      <c r="P34">
        <v>1.134E-3</v>
      </c>
      <c r="Q34" s="2">
        <v>-1.116E-5</v>
      </c>
      <c r="R34">
        <v>1.2080000000000001E-3</v>
      </c>
      <c r="S34">
        <v>-1.0089999999999999E-3</v>
      </c>
      <c r="T34">
        <v>2.8249999999999998E-4</v>
      </c>
      <c r="U34" s="2">
        <v>8.3720000000000005E-5</v>
      </c>
      <c r="V34">
        <v>6.3259999999999998E-4</v>
      </c>
      <c r="W34">
        <v>-7.7200000000000006E-5</v>
      </c>
      <c r="X34">
        <v>8.3480000000000002E-4</v>
      </c>
      <c r="Y34">
        <v>-2.506E-3</v>
      </c>
      <c r="Z34" t="s">
        <v>173</v>
      </c>
      <c r="AA34">
        <v>13.28</v>
      </c>
      <c r="AB34">
        <v>0.88</v>
      </c>
      <c r="AC34">
        <v>1.68</v>
      </c>
      <c r="AD34">
        <v>3.71</v>
      </c>
      <c r="AE34">
        <v>1.37</v>
      </c>
      <c r="AF34">
        <v>3.21</v>
      </c>
      <c r="AG34">
        <v>16.63</v>
      </c>
      <c r="AH34">
        <v>15.69</v>
      </c>
      <c r="AI34">
        <v>9.59</v>
      </c>
      <c r="AJ34" t="s">
        <v>174</v>
      </c>
      <c r="AK34">
        <v>16.52</v>
      </c>
      <c r="AL34">
        <v>27.56</v>
      </c>
      <c r="AM34" t="s">
        <v>174</v>
      </c>
      <c r="AN34">
        <v>57.47</v>
      </c>
      <c r="AO34">
        <v>44.17</v>
      </c>
      <c r="AP34">
        <v>48.48</v>
      </c>
      <c r="AQ34">
        <v>34.75</v>
      </c>
      <c r="AR34">
        <v>1.79</v>
      </c>
      <c r="AS34" t="s">
        <v>175</v>
      </c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x14ac:dyDescent="0.35">
      <c r="A35" t="s">
        <v>96</v>
      </c>
      <c r="B35" t="s">
        <v>97</v>
      </c>
      <c r="C35">
        <v>555</v>
      </c>
      <c r="D35" s="1">
        <v>45632.638194444444</v>
      </c>
      <c r="E35">
        <v>3101</v>
      </c>
      <c r="F35" t="s">
        <v>24</v>
      </c>
      <c r="G35" t="s">
        <v>172</v>
      </c>
      <c r="H35">
        <v>5.1319999999999998E-2</v>
      </c>
      <c r="I35">
        <v>0.1832</v>
      </c>
      <c r="J35">
        <v>0.69650000000000001</v>
      </c>
      <c r="K35">
        <v>0.69730000000000003</v>
      </c>
      <c r="L35">
        <v>0.15079999999999999</v>
      </c>
      <c r="M35">
        <v>0.30590000000000001</v>
      </c>
      <c r="N35">
        <v>3.5319999999999997E-2</v>
      </c>
      <c r="O35">
        <v>0.14749999999999999</v>
      </c>
      <c r="P35">
        <v>3.2579999999999998E-2</v>
      </c>
      <c r="Q35">
        <v>7.5129999999999997E-3</v>
      </c>
      <c r="R35">
        <v>3.5189999999999999E-2</v>
      </c>
      <c r="S35">
        <v>5.6420000000000003E-3</v>
      </c>
      <c r="T35">
        <v>2.513E-2</v>
      </c>
      <c r="U35">
        <v>5.2859999999999999E-3</v>
      </c>
      <c r="V35">
        <v>1.486E-2</v>
      </c>
      <c r="W35">
        <v>2.0100000000000001E-3</v>
      </c>
      <c r="X35">
        <v>1.187E-2</v>
      </c>
      <c r="Y35">
        <v>-3.3629999999999999E-4</v>
      </c>
      <c r="Z35" t="s">
        <v>173</v>
      </c>
      <c r="AA35">
        <v>2.4300000000000002</v>
      </c>
      <c r="AB35">
        <v>2.36</v>
      </c>
      <c r="AC35">
        <v>3.28</v>
      </c>
      <c r="AD35">
        <v>1.88</v>
      </c>
      <c r="AE35">
        <v>1.05</v>
      </c>
      <c r="AF35">
        <v>0.69</v>
      </c>
      <c r="AG35">
        <v>2.65</v>
      </c>
      <c r="AH35">
        <v>2.62</v>
      </c>
      <c r="AI35">
        <v>3.54</v>
      </c>
      <c r="AJ35">
        <v>2.78</v>
      </c>
      <c r="AK35">
        <v>7.87</v>
      </c>
      <c r="AL35">
        <v>12.53</v>
      </c>
      <c r="AM35">
        <v>6.57</v>
      </c>
      <c r="AN35">
        <v>7.29</v>
      </c>
      <c r="AO35">
        <v>2.23</v>
      </c>
      <c r="AP35">
        <v>7.54</v>
      </c>
      <c r="AQ35">
        <v>12.59</v>
      </c>
      <c r="AR35">
        <v>20.6</v>
      </c>
      <c r="AS35" t="s">
        <v>175</v>
      </c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x14ac:dyDescent="0.35">
      <c r="A36" t="s">
        <v>98</v>
      </c>
      <c r="B36" t="s">
        <v>99</v>
      </c>
      <c r="C36">
        <v>556</v>
      </c>
      <c r="D36" s="1">
        <v>45632.640972222223</v>
      </c>
      <c r="E36">
        <v>3102</v>
      </c>
      <c r="F36" t="s">
        <v>24</v>
      </c>
      <c r="G36" t="s">
        <v>172</v>
      </c>
      <c r="H36">
        <v>1.1850000000000001</v>
      </c>
      <c r="I36">
        <v>9.048</v>
      </c>
      <c r="J36">
        <v>9.5329999999999995</v>
      </c>
      <c r="K36">
        <v>9.5540000000000003</v>
      </c>
      <c r="L36">
        <v>3.8029999999999999</v>
      </c>
      <c r="M36">
        <v>15.02</v>
      </c>
      <c r="N36">
        <v>1.8129999999999999</v>
      </c>
      <c r="O36">
        <v>8.5419999999999998</v>
      </c>
      <c r="P36">
        <v>2.444</v>
      </c>
      <c r="Q36">
        <v>0.5444</v>
      </c>
      <c r="R36">
        <v>2.468</v>
      </c>
      <c r="S36">
        <v>0.38790000000000002</v>
      </c>
      <c r="T36">
        <v>2.09</v>
      </c>
      <c r="U36">
        <v>0.40429999999999999</v>
      </c>
      <c r="V36">
        <v>1.0620000000000001</v>
      </c>
      <c r="W36">
        <v>0.14499999999999999</v>
      </c>
      <c r="X36">
        <v>0.91479999999999995</v>
      </c>
      <c r="Y36">
        <v>0.13339999999999999</v>
      </c>
      <c r="Z36" t="s">
        <v>173</v>
      </c>
      <c r="AA36">
        <v>2.0099999999999998</v>
      </c>
      <c r="AB36">
        <v>2.14</v>
      </c>
      <c r="AC36">
        <v>1.37</v>
      </c>
      <c r="AD36">
        <v>1.25</v>
      </c>
      <c r="AE36">
        <v>1.23</v>
      </c>
      <c r="AF36">
        <v>1.56</v>
      </c>
      <c r="AG36">
        <v>1.19</v>
      </c>
      <c r="AH36">
        <v>1.21</v>
      </c>
      <c r="AI36">
        <v>1.29</v>
      </c>
      <c r="AJ36">
        <v>3.2</v>
      </c>
      <c r="AK36">
        <v>2.67</v>
      </c>
      <c r="AL36">
        <v>2.8</v>
      </c>
      <c r="AM36">
        <v>1.82</v>
      </c>
      <c r="AN36">
        <v>1.91</v>
      </c>
      <c r="AO36">
        <v>2.16</v>
      </c>
      <c r="AP36">
        <v>2.21</v>
      </c>
      <c r="AQ36">
        <v>1.94</v>
      </c>
      <c r="AR36">
        <v>2.2400000000000002</v>
      </c>
      <c r="AS36" t="s">
        <v>175</v>
      </c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x14ac:dyDescent="0.35">
      <c r="A37" t="s">
        <v>100</v>
      </c>
      <c r="B37" t="s">
        <v>101</v>
      </c>
      <c r="C37">
        <v>557</v>
      </c>
      <c r="D37" s="1">
        <v>45632.644444444442</v>
      </c>
      <c r="E37">
        <v>3103</v>
      </c>
      <c r="F37" t="s">
        <v>24</v>
      </c>
      <c r="G37" t="s">
        <v>172</v>
      </c>
      <c r="H37">
        <v>0.1351</v>
      </c>
      <c r="I37">
        <v>0.75060000000000004</v>
      </c>
      <c r="J37">
        <v>0.51229999999999998</v>
      </c>
      <c r="K37">
        <v>0.50660000000000005</v>
      </c>
      <c r="L37">
        <v>0.86550000000000005</v>
      </c>
      <c r="M37">
        <v>1.27</v>
      </c>
      <c r="N37">
        <v>0.17849999999999999</v>
      </c>
      <c r="O37">
        <v>0.71579999999999999</v>
      </c>
      <c r="P37">
        <v>0.13980000000000001</v>
      </c>
      <c r="Q37">
        <v>3.3799999999999997E-2</v>
      </c>
      <c r="R37">
        <v>0.15110000000000001</v>
      </c>
      <c r="S37">
        <v>2.128E-2</v>
      </c>
      <c r="T37">
        <v>0.1229</v>
      </c>
      <c r="U37">
        <v>2.4910000000000002E-2</v>
      </c>
      <c r="V37">
        <v>6.9010000000000002E-2</v>
      </c>
      <c r="W37">
        <v>9.5169999999999994E-3</v>
      </c>
      <c r="X37">
        <v>6.0979999999999999E-2</v>
      </c>
      <c r="Y37">
        <v>6.2430000000000003E-3</v>
      </c>
      <c r="Z37" t="s">
        <v>173</v>
      </c>
      <c r="AA37">
        <v>0.5</v>
      </c>
      <c r="AB37">
        <v>0.53</v>
      </c>
      <c r="AC37">
        <v>2.16</v>
      </c>
      <c r="AD37">
        <v>0.18</v>
      </c>
      <c r="AE37">
        <v>0.54</v>
      </c>
      <c r="AF37">
        <v>0.26</v>
      </c>
      <c r="AG37">
        <v>0.82</v>
      </c>
      <c r="AH37">
        <v>0.5</v>
      </c>
      <c r="AI37">
        <v>0.77</v>
      </c>
      <c r="AJ37">
        <v>2.04</v>
      </c>
      <c r="AK37">
        <v>3.39</v>
      </c>
      <c r="AL37">
        <v>2.74</v>
      </c>
      <c r="AM37">
        <v>2.6</v>
      </c>
      <c r="AN37">
        <v>5.03</v>
      </c>
      <c r="AO37">
        <v>3.23</v>
      </c>
      <c r="AP37">
        <v>2.31</v>
      </c>
      <c r="AQ37">
        <v>2.21</v>
      </c>
      <c r="AR37">
        <v>2.02</v>
      </c>
      <c r="AS37" t="s">
        <v>175</v>
      </c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x14ac:dyDescent="0.35">
      <c r="A38" t="s">
        <v>102</v>
      </c>
      <c r="B38" t="s">
        <v>103</v>
      </c>
      <c r="C38">
        <v>558</v>
      </c>
      <c r="D38" s="1">
        <v>45632.647222222222</v>
      </c>
      <c r="E38">
        <v>3104</v>
      </c>
      <c r="F38" t="s">
        <v>24</v>
      </c>
      <c r="G38" t="s">
        <v>172</v>
      </c>
      <c r="H38">
        <v>0.42530000000000001</v>
      </c>
      <c r="I38">
        <v>7.9580000000000002</v>
      </c>
      <c r="J38">
        <v>3.4020000000000001</v>
      </c>
      <c r="K38">
        <v>3.3610000000000002</v>
      </c>
      <c r="L38">
        <v>5.9749999999999996</v>
      </c>
      <c r="M38">
        <v>18.55</v>
      </c>
      <c r="N38">
        <v>2.5009999999999999</v>
      </c>
      <c r="O38">
        <v>11.16</v>
      </c>
      <c r="P38">
        <v>2.7690000000000001</v>
      </c>
      <c r="Q38">
        <v>0.66649999999999998</v>
      </c>
      <c r="R38">
        <v>2.8029999999999999</v>
      </c>
      <c r="S38">
        <v>0.37809999999999999</v>
      </c>
      <c r="T38">
        <v>1.7989999999999999</v>
      </c>
      <c r="U38">
        <v>0.316</v>
      </c>
      <c r="V38">
        <v>0.75229999999999997</v>
      </c>
      <c r="W38">
        <v>9.4159999999999994E-2</v>
      </c>
      <c r="X38">
        <v>0.56310000000000004</v>
      </c>
      <c r="Y38">
        <v>7.9659999999999995E-2</v>
      </c>
      <c r="Z38" t="s">
        <v>173</v>
      </c>
      <c r="AA38">
        <v>2.6</v>
      </c>
      <c r="AB38">
        <v>0.86</v>
      </c>
      <c r="AC38">
        <v>0.91</v>
      </c>
      <c r="AD38">
        <v>1.49</v>
      </c>
      <c r="AE38">
        <v>0.92</v>
      </c>
      <c r="AF38">
        <v>0.97</v>
      </c>
      <c r="AG38">
        <v>0.36</v>
      </c>
      <c r="AH38">
        <v>0.56999999999999995</v>
      </c>
      <c r="AI38">
        <v>1.48</v>
      </c>
      <c r="AJ38">
        <v>0.27</v>
      </c>
      <c r="AK38">
        <v>0.72</v>
      </c>
      <c r="AL38">
        <v>0.52</v>
      </c>
      <c r="AM38">
        <v>0.33</v>
      </c>
      <c r="AN38">
        <v>1.01</v>
      </c>
      <c r="AO38">
        <v>1.74</v>
      </c>
      <c r="AP38">
        <v>0.88</v>
      </c>
      <c r="AQ38">
        <v>1.1200000000000001</v>
      </c>
      <c r="AR38">
        <v>1.24</v>
      </c>
      <c r="AS38" t="s">
        <v>175</v>
      </c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x14ac:dyDescent="0.35">
      <c r="A39" t="s">
        <v>104</v>
      </c>
      <c r="B39" t="s">
        <v>105</v>
      </c>
      <c r="C39">
        <v>561</v>
      </c>
      <c r="D39" s="1">
        <v>45632.65</v>
      </c>
      <c r="E39">
        <v>3105</v>
      </c>
      <c r="F39" t="s">
        <v>24</v>
      </c>
      <c r="G39" t="s">
        <v>172</v>
      </c>
      <c r="H39">
        <v>0.14219999999999999</v>
      </c>
      <c r="I39">
        <v>0.39029999999999998</v>
      </c>
      <c r="J39">
        <v>1.619</v>
      </c>
      <c r="K39">
        <v>1.595</v>
      </c>
      <c r="L39">
        <v>0.3392</v>
      </c>
      <c r="M39">
        <v>0.68730000000000002</v>
      </c>
      <c r="N39">
        <v>7.7729999999999994E-2</v>
      </c>
      <c r="O39">
        <v>0.30009999999999998</v>
      </c>
      <c r="P39">
        <v>5.96E-2</v>
      </c>
      <c r="Q39">
        <v>1.353E-2</v>
      </c>
      <c r="R39">
        <v>6.4229999999999995E-2</v>
      </c>
      <c r="S39">
        <v>8.4379999999999993E-3</v>
      </c>
      <c r="T39">
        <v>5.2260000000000001E-2</v>
      </c>
      <c r="U39">
        <v>1.15E-2</v>
      </c>
      <c r="V39">
        <v>3.1710000000000002E-2</v>
      </c>
      <c r="W39">
        <v>4.8040000000000001E-3</v>
      </c>
      <c r="X39">
        <v>3.039E-2</v>
      </c>
      <c r="Y39">
        <v>2.209E-3</v>
      </c>
      <c r="Z39" t="s">
        <v>173</v>
      </c>
      <c r="AA39">
        <v>2.56</v>
      </c>
      <c r="AB39">
        <v>1.02</v>
      </c>
      <c r="AC39">
        <v>0.93</v>
      </c>
      <c r="AD39">
        <v>1.2</v>
      </c>
      <c r="AE39">
        <v>1.08</v>
      </c>
      <c r="AF39">
        <v>0.56000000000000005</v>
      </c>
      <c r="AG39">
        <v>2.29</v>
      </c>
      <c r="AH39">
        <v>2.5299999999999998</v>
      </c>
      <c r="AI39">
        <v>2.94</v>
      </c>
      <c r="AJ39">
        <v>7.92</v>
      </c>
      <c r="AK39">
        <v>7.21</v>
      </c>
      <c r="AL39">
        <v>2.35</v>
      </c>
      <c r="AM39">
        <v>0.59</v>
      </c>
      <c r="AN39">
        <v>2.3199999999999998</v>
      </c>
      <c r="AO39">
        <v>2.06</v>
      </c>
      <c r="AP39">
        <v>7.39</v>
      </c>
      <c r="AQ39">
        <v>1.84</v>
      </c>
      <c r="AR39">
        <v>21.12</v>
      </c>
      <c r="AS39" t="s">
        <v>175</v>
      </c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x14ac:dyDescent="0.35">
      <c r="A40" t="s">
        <v>106</v>
      </c>
      <c r="B40" t="s">
        <v>107</v>
      </c>
      <c r="C40">
        <v>562</v>
      </c>
      <c r="D40" s="1">
        <v>45632.65347222222</v>
      </c>
      <c r="E40">
        <v>3106</v>
      </c>
      <c r="F40" t="s">
        <v>24</v>
      </c>
      <c r="G40" t="s">
        <v>172</v>
      </c>
      <c r="H40">
        <v>3.1739999999999999</v>
      </c>
      <c r="I40">
        <v>6.5289999999999999</v>
      </c>
      <c r="J40">
        <v>26.76</v>
      </c>
      <c r="K40">
        <v>26.8</v>
      </c>
      <c r="L40">
        <v>3.2040000000000002</v>
      </c>
      <c r="M40">
        <v>8.2319999999999993</v>
      </c>
      <c r="N40">
        <v>0.95269999999999999</v>
      </c>
      <c r="O40">
        <v>3.7679999999999998</v>
      </c>
      <c r="P40">
        <v>0.88919999999999999</v>
      </c>
      <c r="Q40">
        <v>0.1832</v>
      </c>
      <c r="R40">
        <v>1.0269999999999999</v>
      </c>
      <c r="S40">
        <v>0.1822</v>
      </c>
      <c r="T40">
        <v>1.2</v>
      </c>
      <c r="U40">
        <v>0.26350000000000001</v>
      </c>
      <c r="V40">
        <v>0.81689999999999996</v>
      </c>
      <c r="W40">
        <v>0.1323</v>
      </c>
      <c r="X40">
        <v>0.89500000000000002</v>
      </c>
      <c r="Y40">
        <v>0.13719999999999999</v>
      </c>
      <c r="Z40" t="s">
        <v>173</v>
      </c>
      <c r="AA40">
        <v>1.31</v>
      </c>
      <c r="AB40">
        <v>0.73</v>
      </c>
      <c r="AC40">
        <v>1.91</v>
      </c>
      <c r="AD40">
        <v>2.35</v>
      </c>
      <c r="AE40">
        <v>0.93</v>
      </c>
      <c r="AF40">
        <v>0.38</v>
      </c>
      <c r="AG40">
        <v>0.81</v>
      </c>
      <c r="AH40">
        <v>1.08</v>
      </c>
      <c r="AI40">
        <v>0.73</v>
      </c>
      <c r="AJ40">
        <v>2.58</v>
      </c>
      <c r="AK40">
        <v>0.4</v>
      </c>
      <c r="AL40">
        <v>0.93</v>
      </c>
      <c r="AM40">
        <v>0.71</v>
      </c>
      <c r="AN40">
        <v>0.39</v>
      </c>
      <c r="AO40">
        <v>1.76</v>
      </c>
      <c r="AP40">
        <v>0.28000000000000003</v>
      </c>
      <c r="AQ40">
        <v>0.63</v>
      </c>
      <c r="AR40">
        <v>1.24</v>
      </c>
      <c r="AS40" t="s">
        <v>175</v>
      </c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x14ac:dyDescent="0.35">
      <c r="A41" t="s">
        <v>108</v>
      </c>
      <c r="B41" t="s">
        <v>109</v>
      </c>
      <c r="C41">
        <v>563</v>
      </c>
      <c r="D41" s="1">
        <v>45632.65625</v>
      </c>
      <c r="E41">
        <v>3107</v>
      </c>
      <c r="F41" t="s">
        <v>24</v>
      </c>
      <c r="G41" t="s">
        <v>172</v>
      </c>
      <c r="H41">
        <v>0.25690000000000002</v>
      </c>
      <c r="I41">
        <v>1.9059999999999999</v>
      </c>
      <c r="J41">
        <v>22.74</v>
      </c>
      <c r="K41">
        <v>22.7</v>
      </c>
      <c r="L41">
        <v>1.4119999999999999</v>
      </c>
      <c r="M41">
        <v>2.3879999999999999</v>
      </c>
      <c r="N41">
        <v>0.33379999999999999</v>
      </c>
      <c r="O41">
        <v>1.351</v>
      </c>
      <c r="P41">
        <v>0.29170000000000001</v>
      </c>
      <c r="Q41">
        <v>7.4789999999999995E-2</v>
      </c>
      <c r="R41">
        <v>0.3281</v>
      </c>
      <c r="S41">
        <v>4.9540000000000001E-2</v>
      </c>
      <c r="T41">
        <v>0.2903</v>
      </c>
      <c r="U41">
        <v>6.1330000000000003E-2</v>
      </c>
      <c r="V41">
        <v>0.1772</v>
      </c>
      <c r="W41">
        <v>2.682E-2</v>
      </c>
      <c r="X41">
        <v>0.1757</v>
      </c>
      <c r="Y41">
        <v>2.6069999999999999E-2</v>
      </c>
      <c r="Z41" t="s">
        <v>173</v>
      </c>
      <c r="AA41">
        <v>0.45</v>
      </c>
      <c r="AB41">
        <v>0.52</v>
      </c>
      <c r="AC41">
        <v>0.47</v>
      </c>
      <c r="AD41">
        <v>1</v>
      </c>
      <c r="AE41">
        <v>0.56000000000000005</v>
      </c>
      <c r="AF41">
        <v>0.47</v>
      </c>
      <c r="AG41">
        <v>0.82</v>
      </c>
      <c r="AH41">
        <v>0.78</v>
      </c>
      <c r="AI41">
        <v>0.35</v>
      </c>
      <c r="AJ41">
        <v>0.25</v>
      </c>
      <c r="AK41">
        <v>0.36</v>
      </c>
      <c r="AL41">
        <v>0.56000000000000005</v>
      </c>
      <c r="AM41">
        <v>0.3</v>
      </c>
      <c r="AN41">
        <v>0.12</v>
      </c>
      <c r="AO41">
        <v>1.48</v>
      </c>
      <c r="AP41">
        <v>1.06</v>
      </c>
      <c r="AQ41">
        <v>2.36</v>
      </c>
      <c r="AR41">
        <v>2.68</v>
      </c>
      <c r="AS41" t="s">
        <v>175</v>
      </c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x14ac:dyDescent="0.35">
      <c r="A42" t="s">
        <v>110</v>
      </c>
      <c r="B42" t="s">
        <v>111</v>
      </c>
      <c r="C42">
        <v>564</v>
      </c>
      <c r="D42" s="1">
        <v>45632.659722222219</v>
      </c>
      <c r="E42">
        <v>3108</v>
      </c>
      <c r="F42" t="s">
        <v>24</v>
      </c>
      <c r="G42" t="s">
        <v>172</v>
      </c>
      <c r="H42">
        <v>1.0389999999999999</v>
      </c>
      <c r="I42">
        <v>3.6360000000000001</v>
      </c>
      <c r="J42">
        <v>15.73</v>
      </c>
      <c r="K42">
        <v>15.36</v>
      </c>
      <c r="L42">
        <v>3.2040000000000002</v>
      </c>
      <c r="M42">
        <v>9.8019999999999996</v>
      </c>
      <c r="N42">
        <v>0.94289999999999996</v>
      </c>
      <c r="O42">
        <v>3.7080000000000002</v>
      </c>
      <c r="P42">
        <v>0.8034</v>
      </c>
      <c r="Q42">
        <v>0.18759999999999999</v>
      </c>
      <c r="R42">
        <v>0.84199999999999997</v>
      </c>
      <c r="S42">
        <v>0.12989999999999999</v>
      </c>
      <c r="T42">
        <v>0.76</v>
      </c>
      <c r="U42">
        <v>0.15409999999999999</v>
      </c>
      <c r="V42">
        <v>0.4481</v>
      </c>
      <c r="W42">
        <v>6.8279999999999993E-2</v>
      </c>
      <c r="X42">
        <v>0.44869999999999999</v>
      </c>
      <c r="Y42">
        <v>6.5850000000000006E-2</v>
      </c>
      <c r="Z42" t="s">
        <v>173</v>
      </c>
      <c r="AA42">
        <v>2.89</v>
      </c>
      <c r="AB42">
        <v>0.59</v>
      </c>
      <c r="AC42">
        <v>6.03</v>
      </c>
      <c r="AD42">
        <v>5.03</v>
      </c>
      <c r="AE42">
        <v>0.69</v>
      </c>
      <c r="AF42">
        <v>0.47</v>
      </c>
      <c r="AG42">
        <v>0.93</v>
      </c>
      <c r="AH42">
        <v>1.1000000000000001</v>
      </c>
      <c r="AI42">
        <v>0.89</v>
      </c>
      <c r="AJ42">
        <v>1.19</v>
      </c>
      <c r="AK42">
        <v>2.4300000000000002</v>
      </c>
      <c r="AL42">
        <v>0.95</v>
      </c>
      <c r="AM42">
        <v>1.1000000000000001</v>
      </c>
      <c r="AN42">
        <v>0.15</v>
      </c>
      <c r="AO42">
        <v>0.69</v>
      </c>
      <c r="AP42">
        <v>1.7</v>
      </c>
      <c r="AQ42">
        <v>1.41</v>
      </c>
      <c r="AR42">
        <v>1.28</v>
      </c>
      <c r="AS42" t="s">
        <v>175</v>
      </c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x14ac:dyDescent="0.35">
      <c r="A43" t="s">
        <v>112</v>
      </c>
      <c r="B43" t="s">
        <v>113</v>
      </c>
      <c r="C43">
        <v>565</v>
      </c>
      <c r="D43" s="1">
        <v>45632.662499999999</v>
      </c>
      <c r="E43">
        <v>3109</v>
      </c>
      <c r="F43" t="s">
        <v>24</v>
      </c>
      <c r="G43" t="s">
        <v>172</v>
      </c>
      <c r="H43">
        <v>0.3926</v>
      </c>
      <c r="I43">
        <v>1.6890000000000001</v>
      </c>
      <c r="J43">
        <v>41.1</v>
      </c>
      <c r="K43">
        <v>41.29</v>
      </c>
      <c r="L43">
        <v>2.6379999999999999</v>
      </c>
      <c r="M43">
        <v>6.1539999999999999</v>
      </c>
      <c r="N43">
        <v>0.65739999999999998</v>
      </c>
      <c r="O43">
        <v>2.5920000000000001</v>
      </c>
      <c r="P43">
        <v>0.50609999999999999</v>
      </c>
      <c r="Q43">
        <v>0.12230000000000001</v>
      </c>
      <c r="R43">
        <v>0.53979999999999995</v>
      </c>
      <c r="S43">
        <v>7.7429999999999999E-2</v>
      </c>
      <c r="T43">
        <v>0.43209999999999998</v>
      </c>
      <c r="U43">
        <v>8.7559999999999999E-2</v>
      </c>
      <c r="V43">
        <v>0.2414</v>
      </c>
      <c r="W43">
        <v>3.5099999999999999E-2</v>
      </c>
      <c r="X43">
        <v>0.2177</v>
      </c>
      <c r="Y43">
        <v>3.1150000000000001E-2</v>
      </c>
      <c r="Z43" t="s">
        <v>173</v>
      </c>
      <c r="AA43">
        <v>0.9</v>
      </c>
      <c r="AB43">
        <v>0.97</v>
      </c>
      <c r="AC43">
        <v>1.47</v>
      </c>
      <c r="AD43">
        <v>0.99</v>
      </c>
      <c r="AE43">
        <v>1.1499999999999999</v>
      </c>
      <c r="AF43">
        <v>1.07</v>
      </c>
      <c r="AG43">
        <v>1.06</v>
      </c>
      <c r="AH43">
        <v>0.83</v>
      </c>
      <c r="AI43">
        <v>1.1299999999999999</v>
      </c>
      <c r="AJ43">
        <v>0.64</v>
      </c>
      <c r="AK43">
        <v>0.67</v>
      </c>
      <c r="AL43">
        <v>1.68</v>
      </c>
      <c r="AM43">
        <v>1.55</v>
      </c>
      <c r="AN43">
        <v>1.92</v>
      </c>
      <c r="AO43">
        <v>2.81</v>
      </c>
      <c r="AP43">
        <v>1.05</v>
      </c>
      <c r="AQ43">
        <v>3.87</v>
      </c>
      <c r="AR43">
        <v>0.76</v>
      </c>
      <c r="AS43" t="s">
        <v>175</v>
      </c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x14ac:dyDescent="0.35">
      <c r="A44" t="s">
        <v>114</v>
      </c>
      <c r="B44" t="s">
        <v>62</v>
      </c>
      <c r="C44" t="s">
        <v>49</v>
      </c>
      <c r="D44" s="1">
        <v>45632.665972222225</v>
      </c>
      <c r="E44">
        <v>1101</v>
      </c>
      <c r="F44" t="s">
        <v>24</v>
      </c>
      <c r="G44" t="s">
        <v>172</v>
      </c>
      <c r="H44">
        <v>2.591E-3</v>
      </c>
      <c r="I44">
        <v>1.054E-3</v>
      </c>
      <c r="J44">
        <v>0.1522</v>
      </c>
      <c r="K44">
        <v>0.1492</v>
      </c>
      <c r="L44">
        <v>2.356E-3</v>
      </c>
      <c r="M44">
        <v>5.2639999999999996E-3</v>
      </c>
      <c r="N44">
        <v>1.0709999999999999E-3</v>
      </c>
      <c r="O44">
        <v>1.8779999999999999E-3</v>
      </c>
      <c r="P44">
        <v>1.0480000000000001E-3</v>
      </c>
      <c r="Q44">
        <v>7.8419999999999998E-4</v>
      </c>
      <c r="R44">
        <v>1.4519999999999999E-3</v>
      </c>
      <c r="S44">
        <v>1.286E-3</v>
      </c>
      <c r="T44">
        <v>4.8319999999999998E-4</v>
      </c>
      <c r="U44">
        <v>4.3009999999999999E-4</v>
      </c>
      <c r="V44">
        <v>6.0150000000000004E-4</v>
      </c>
      <c r="W44">
        <v>4.1209999999999999E-4</v>
      </c>
      <c r="X44">
        <v>7.3260000000000003E-4</v>
      </c>
      <c r="Y44">
        <v>-1.688E-3</v>
      </c>
      <c r="Z44" t="s">
        <v>173</v>
      </c>
      <c r="AA44">
        <v>18.27</v>
      </c>
      <c r="AB44">
        <v>88.1</v>
      </c>
      <c r="AC44">
        <v>8.99</v>
      </c>
      <c r="AD44">
        <v>6.11</v>
      </c>
      <c r="AE44">
        <v>35.72</v>
      </c>
      <c r="AF44">
        <v>31.52</v>
      </c>
      <c r="AG44">
        <v>35.11</v>
      </c>
      <c r="AH44">
        <v>34.17</v>
      </c>
      <c r="AI44">
        <v>47.02</v>
      </c>
      <c r="AJ44">
        <v>19.22</v>
      </c>
      <c r="AK44">
        <v>60.62</v>
      </c>
      <c r="AL44">
        <v>21.94</v>
      </c>
      <c r="AM44" t="s">
        <v>174</v>
      </c>
      <c r="AN44">
        <v>35.64</v>
      </c>
      <c r="AO44">
        <v>20.13</v>
      </c>
      <c r="AP44">
        <v>34.020000000000003</v>
      </c>
      <c r="AQ44">
        <v>50.66</v>
      </c>
      <c r="AR44">
        <v>17.670000000000002</v>
      </c>
      <c r="AS44" t="s">
        <v>175</v>
      </c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x14ac:dyDescent="0.35">
      <c r="A45" t="s">
        <v>115</v>
      </c>
      <c r="B45" t="s">
        <v>59</v>
      </c>
      <c r="D45" s="1">
        <v>45632.668749999997</v>
      </c>
      <c r="E45">
        <v>3512</v>
      </c>
      <c r="F45" t="s">
        <v>24</v>
      </c>
      <c r="G45" t="s">
        <v>172</v>
      </c>
      <c r="H45">
        <v>11.11</v>
      </c>
      <c r="I45">
        <v>10.91</v>
      </c>
      <c r="J45">
        <v>4.5149999999999999E-3</v>
      </c>
      <c r="K45">
        <v>1.041E-3</v>
      </c>
      <c r="L45">
        <v>10.039999999999999</v>
      </c>
      <c r="M45">
        <v>9.9819999999999993</v>
      </c>
      <c r="N45">
        <v>9.9149999999999991</v>
      </c>
      <c r="O45">
        <v>9.7170000000000005</v>
      </c>
      <c r="P45">
        <v>9.6839999999999993</v>
      </c>
      <c r="Q45">
        <v>10.75</v>
      </c>
      <c r="R45">
        <v>10.39</v>
      </c>
      <c r="S45">
        <v>10.63</v>
      </c>
      <c r="T45">
        <v>10.46</v>
      </c>
      <c r="U45">
        <v>10.59</v>
      </c>
      <c r="V45">
        <v>10.39</v>
      </c>
      <c r="W45">
        <v>10.62</v>
      </c>
      <c r="X45">
        <v>10.35</v>
      </c>
      <c r="Y45">
        <v>10.47</v>
      </c>
      <c r="Z45" t="s">
        <v>173</v>
      </c>
      <c r="AA45">
        <v>0.82</v>
      </c>
      <c r="AB45">
        <v>0.34</v>
      </c>
      <c r="AC45">
        <v>63.77</v>
      </c>
      <c r="AD45">
        <v>97.89</v>
      </c>
      <c r="AE45">
        <v>0.14000000000000001</v>
      </c>
      <c r="AF45">
        <v>0.31</v>
      </c>
      <c r="AG45">
        <v>0.37</v>
      </c>
      <c r="AH45">
        <v>0.53</v>
      </c>
      <c r="AI45">
        <v>0.64</v>
      </c>
      <c r="AJ45">
        <v>0.53</v>
      </c>
      <c r="AK45">
        <v>0.42</v>
      </c>
      <c r="AL45">
        <v>0.42</v>
      </c>
      <c r="AM45">
        <v>0.31</v>
      </c>
      <c r="AN45">
        <v>0.47</v>
      </c>
      <c r="AO45">
        <v>0.49</v>
      </c>
      <c r="AP45">
        <v>0.38</v>
      </c>
      <c r="AQ45">
        <v>0.48</v>
      </c>
      <c r="AR45">
        <v>0.48</v>
      </c>
      <c r="AS45" t="s">
        <v>175</v>
      </c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x14ac:dyDescent="0.35">
      <c r="A46" t="s">
        <v>116</v>
      </c>
      <c r="B46" t="s">
        <v>62</v>
      </c>
      <c r="C46" t="s">
        <v>49</v>
      </c>
      <c r="D46" s="1">
        <v>45632.671527777777</v>
      </c>
      <c r="E46">
        <v>1101</v>
      </c>
      <c r="F46" t="s">
        <v>24</v>
      </c>
      <c r="G46" t="s">
        <v>172</v>
      </c>
      <c r="H46">
        <v>1.171E-2</v>
      </c>
      <c r="I46">
        <v>6.3709999999999999E-3</v>
      </c>
      <c r="J46">
        <v>0.13450000000000001</v>
      </c>
      <c r="K46">
        <v>0.1245</v>
      </c>
      <c r="L46">
        <v>7.2430000000000003E-3</v>
      </c>
      <c r="M46">
        <v>8.6079999999999993E-3</v>
      </c>
      <c r="N46">
        <v>6.5709999999999996E-3</v>
      </c>
      <c r="O46">
        <v>7.0460000000000002E-3</v>
      </c>
      <c r="P46">
        <v>6.4009999999999996E-3</v>
      </c>
      <c r="Q46">
        <v>7.9050000000000006E-3</v>
      </c>
      <c r="R46">
        <v>7.4729999999999996E-3</v>
      </c>
      <c r="S46">
        <v>7.6909999999999999E-3</v>
      </c>
      <c r="T46">
        <v>6.3150000000000003E-3</v>
      </c>
      <c r="U46">
        <v>7.1139999999999997E-3</v>
      </c>
      <c r="V46">
        <v>7.1000000000000004E-3</v>
      </c>
      <c r="W46">
        <v>7.3889999999999997E-3</v>
      </c>
      <c r="X46">
        <v>6.7299999999999999E-3</v>
      </c>
      <c r="Y46">
        <v>5.4089999999999997E-3</v>
      </c>
      <c r="Z46" t="s">
        <v>173</v>
      </c>
      <c r="AA46">
        <v>34.94</v>
      </c>
      <c r="AB46">
        <v>66.05</v>
      </c>
      <c r="AC46">
        <v>3.76</v>
      </c>
      <c r="AD46">
        <v>2.14</v>
      </c>
      <c r="AE46">
        <v>51.76</v>
      </c>
      <c r="AF46">
        <v>45.32</v>
      </c>
      <c r="AG46">
        <v>57.71</v>
      </c>
      <c r="AH46">
        <v>59.4</v>
      </c>
      <c r="AI46">
        <v>69.599999999999994</v>
      </c>
      <c r="AJ46">
        <v>62.4</v>
      </c>
      <c r="AK46">
        <v>66.72</v>
      </c>
      <c r="AL46">
        <v>57.29</v>
      </c>
      <c r="AM46">
        <v>70.89</v>
      </c>
      <c r="AN46">
        <v>57.01</v>
      </c>
      <c r="AO46">
        <v>50.1</v>
      </c>
      <c r="AP46">
        <v>50.36</v>
      </c>
      <c r="AQ46">
        <v>53.49</v>
      </c>
      <c r="AR46">
        <v>72.47</v>
      </c>
      <c r="AS46" t="s">
        <v>175</v>
      </c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x14ac:dyDescent="0.35">
      <c r="A47" t="s">
        <v>117</v>
      </c>
      <c r="B47" t="s">
        <v>62</v>
      </c>
      <c r="C47" t="s">
        <v>49</v>
      </c>
      <c r="D47" s="1">
        <v>45632.675000000003</v>
      </c>
      <c r="E47">
        <v>1101</v>
      </c>
      <c r="F47" t="s">
        <v>24</v>
      </c>
      <c r="G47" t="s">
        <v>172</v>
      </c>
      <c r="H47">
        <v>5.3660000000000001E-3</v>
      </c>
      <c r="I47">
        <v>1.8619999999999999E-3</v>
      </c>
      <c r="J47">
        <v>0.13020000000000001</v>
      </c>
      <c r="K47">
        <v>0.1273</v>
      </c>
      <c r="L47">
        <v>2.7539999999999999E-3</v>
      </c>
      <c r="M47">
        <v>3.5739999999999999E-3</v>
      </c>
      <c r="N47">
        <v>2.552E-3</v>
      </c>
      <c r="O47">
        <v>2.349E-3</v>
      </c>
      <c r="P47">
        <v>2.6519999999999998E-3</v>
      </c>
      <c r="Q47">
        <v>3.1470000000000001E-3</v>
      </c>
      <c r="R47">
        <v>2.8570000000000002E-3</v>
      </c>
      <c r="S47">
        <v>3.2590000000000002E-3</v>
      </c>
      <c r="T47">
        <v>2.31E-3</v>
      </c>
      <c r="U47">
        <v>2.4740000000000001E-3</v>
      </c>
      <c r="V47">
        <v>2.1710000000000002E-3</v>
      </c>
      <c r="W47">
        <v>2.3700000000000001E-3</v>
      </c>
      <c r="X47">
        <v>2.464E-3</v>
      </c>
      <c r="Y47">
        <v>2.6949999999999999E-4</v>
      </c>
      <c r="Z47" t="s">
        <v>173</v>
      </c>
      <c r="AA47">
        <v>27.73</v>
      </c>
      <c r="AB47">
        <v>10.4</v>
      </c>
      <c r="AC47">
        <v>3.15</v>
      </c>
      <c r="AD47">
        <v>3.67</v>
      </c>
      <c r="AE47">
        <v>14.88</v>
      </c>
      <c r="AF47">
        <v>15.08</v>
      </c>
      <c r="AG47">
        <v>12.6</v>
      </c>
      <c r="AH47">
        <v>9.76</v>
      </c>
      <c r="AI47">
        <v>19.23</v>
      </c>
      <c r="AJ47">
        <v>14.81</v>
      </c>
      <c r="AK47">
        <v>6.86</v>
      </c>
      <c r="AL47">
        <v>10.87</v>
      </c>
      <c r="AM47">
        <v>18.190000000000001</v>
      </c>
      <c r="AN47">
        <v>5.48</v>
      </c>
      <c r="AO47">
        <v>26.6</v>
      </c>
      <c r="AP47">
        <v>6.98</v>
      </c>
      <c r="AQ47">
        <v>10.65</v>
      </c>
      <c r="AR47" t="s">
        <v>174</v>
      </c>
      <c r="AS47" t="s">
        <v>175</v>
      </c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x14ac:dyDescent="0.35">
      <c r="A48" t="s">
        <v>118</v>
      </c>
      <c r="B48" t="s">
        <v>26</v>
      </c>
      <c r="D48" s="1">
        <v>45632.677777777775</v>
      </c>
      <c r="E48">
        <v>3501</v>
      </c>
      <c r="F48" t="s">
        <v>119</v>
      </c>
      <c r="G48" t="s">
        <v>172</v>
      </c>
      <c r="H48" s="2">
        <v>-2.0730000000000002E-9</v>
      </c>
      <c r="I48" s="2">
        <v>-6.3419999999999999E-11</v>
      </c>
      <c r="J48" s="2">
        <v>1.7239999999999999E-10</v>
      </c>
      <c r="K48" s="2">
        <v>-2.791E-11</v>
      </c>
      <c r="L48" s="2">
        <v>-1.009E-12</v>
      </c>
      <c r="M48" s="2">
        <v>-6.6420000000000002E-11</v>
      </c>
      <c r="N48" s="2">
        <v>-3.8359999999999997E-11</v>
      </c>
      <c r="O48" s="2">
        <v>-1.8630000000000001E-11</v>
      </c>
      <c r="P48" s="2">
        <v>4.107E-11</v>
      </c>
      <c r="Q48" s="2">
        <v>9.1760000000000005E-12</v>
      </c>
      <c r="R48" s="2">
        <v>-3.0770000000000001E-11</v>
      </c>
      <c r="S48" s="2">
        <v>2.4239999999999998E-11</v>
      </c>
      <c r="T48" s="2">
        <v>-1.0890000000000001E-11</v>
      </c>
      <c r="U48" s="2">
        <v>-2.188E-11</v>
      </c>
      <c r="V48" s="2">
        <v>3.994E-11</v>
      </c>
      <c r="W48" s="2">
        <v>3.5550000000000003E-11</v>
      </c>
      <c r="X48" s="2">
        <v>-4.7179999999999999E-11</v>
      </c>
      <c r="Y48" s="2">
        <v>6.8769999999999999E-12</v>
      </c>
      <c r="Z48" t="s">
        <v>173</v>
      </c>
      <c r="AA48" t="s">
        <v>174</v>
      </c>
      <c r="AB48" t="s">
        <v>174</v>
      </c>
      <c r="AC48" t="s">
        <v>174</v>
      </c>
      <c r="AD48" t="s">
        <v>174</v>
      </c>
      <c r="AE48" t="s">
        <v>174</v>
      </c>
      <c r="AF48" t="s">
        <v>174</v>
      </c>
      <c r="AG48" t="s">
        <v>174</v>
      </c>
      <c r="AH48" t="s">
        <v>174</v>
      </c>
      <c r="AI48" t="s">
        <v>174</v>
      </c>
      <c r="AJ48" t="s">
        <v>174</v>
      </c>
      <c r="AK48" t="s">
        <v>174</v>
      </c>
      <c r="AL48" t="s">
        <v>174</v>
      </c>
      <c r="AM48" t="s">
        <v>174</v>
      </c>
      <c r="AN48" t="s">
        <v>174</v>
      </c>
      <c r="AO48" t="s">
        <v>174</v>
      </c>
      <c r="AP48" t="s">
        <v>174</v>
      </c>
      <c r="AQ48" t="s">
        <v>174</v>
      </c>
      <c r="AR48" t="s">
        <v>174</v>
      </c>
      <c r="AS48" t="s">
        <v>175</v>
      </c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x14ac:dyDescent="0.35">
      <c r="A49" t="s">
        <v>120</v>
      </c>
      <c r="B49" t="s">
        <v>28</v>
      </c>
      <c r="D49" s="1">
        <v>45632.681250000001</v>
      </c>
      <c r="E49">
        <v>3502</v>
      </c>
      <c r="F49" t="s">
        <v>119</v>
      </c>
      <c r="G49" t="s">
        <v>172</v>
      </c>
      <c r="H49">
        <v>0.21</v>
      </c>
      <c r="I49">
        <v>0.21659999999999999</v>
      </c>
      <c r="J49">
        <v>3.2239999999999998E-4</v>
      </c>
      <c r="K49" s="2">
        <v>-5.5380000000000002E-6</v>
      </c>
      <c r="L49">
        <v>0.20300000000000001</v>
      </c>
      <c r="M49">
        <v>0.20050000000000001</v>
      </c>
      <c r="N49">
        <v>0.20219999999999999</v>
      </c>
      <c r="O49">
        <v>0.2</v>
      </c>
      <c r="P49">
        <v>0.19639999999999999</v>
      </c>
      <c r="Q49">
        <v>0.21659999999999999</v>
      </c>
      <c r="R49">
        <v>0.20399999999999999</v>
      </c>
      <c r="S49">
        <v>0.21360000000000001</v>
      </c>
      <c r="T49">
        <v>0.20799999999999999</v>
      </c>
      <c r="U49">
        <v>0.21229999999999999</v>
      </c>
      <c r="V49">
        <v>0.2092</v>
      </c>
      <c r="W49">
        <v>0.21240000000000001</v>
      </c>
      <c r="X49">
        <v>0.20960000000000001</v>
      </c>
      <c r="Y49">
        <v>0.21149999999999999</v>
      </c>
      <c r="Z49" t="s">
        <v>173</v>
      </c>
      <c r="AA49">
        <v>2.4500000000000002</v>
      </c>
      <c r="AB49">
        <v>1.27</v>
      </c>
      <c r="AC49" t="s">
        <v>174</v>
      </c>
      <c r="AD49" t="s">
        <v>174</v>
      </c>
      <c r="AE49">
        <v>0.41</v>
      </c>
      <c r="AF49">
        <v>0.56000000000000005</v>
      </c>
      <c r="AG49">
        <v>0.39</v>
      </c>
      <c r="AH49">
        <v>2.74</v>
      </c>
      <c r="AI49">
        <v>4.7300000000000004</v>
      </c>
      <c r="AJ49">
        <v>1.3</v>
      </c>
      <c r="AK49">
        <v>0.69</v>
      </c>
      <c r="AL49">
        <v>0.64</v>
      </c>
      <c r="AM49">
        <v>2.1800000000000002</v>
      </c>
      <c r="AN49">
        <v>1.83</v>
      </c>
      <c r="AO49">
        <v>3.66</v>
      </c>
      <c r="AP49">
        <v>1.41</v>
      </c>
      <c r="AQ49">
        <v>1.92</v>
      </c>
      <c r="AR49">
        <v>0.66</v>
      </c>
      <c r="AS49" t="s">
        <v>175</v>
      </c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x14ac:dyDescent="0.35">
      <c r="A50" t="s">
        <v>121</v>
      </c>
      <c r="B50" t="s">
        <v>30</v>
      </c>
      <c r="D50" s="1">
        <v>45632.684027777781</v>
      </c>
      <c r="E50">
        <v>3503</v>
      </c>
      <c r="F50" t="s">
        <v>119</v>
      </c>
      <c r="G50" t="s">
        <v>172</v>
      </c>
      <c r="H50">
        <v>2.15</v>
      </c>
      <c r="I50">
        <v>2.15</v>
      </c>
      <c r="J50">
        <v>4.7999999999999996E-3</v>
      </c>
      <c r="K50">
        <v>4.3090000000000003E-3</v>
      </c>
      <c r="L50">
        <v>2.0329999999999999</v>
      </c>
      <c r="M50">
        <v>2.0139999999999998</v>
      </c>
      <c r="N50">
        <v>2.0249999999999999</v>
      </c>
      <c r="O50">
        <v>1.9810000000000001</v>
      </c>
      <c r="P50">
        <v>1.972</v>
      </c>
      <c r="Q50">
        <v>2.15</v>
      </c>
      <c r="R50">
        <v>2.0819999999999999</v>
      </c>
      <c r="S50">
        <v>2.1419999999999999</v>
      </c>
      <c r="T50">
        <v>2.097</v>
      </c>
      <c r="U50">
        <v>2.137</v>
      </c>
      <c r="V50">
        <v>2.0640000000000001</v>
      </c>
      <c r="W50">
        <v>2.1379999999999999</v>
      </c>
      <c r="X50">
        <v>2.0939999999999999</v>
      </c>
      <c r="Y50">
        <v>2.1269999999999998</v>
      </c>
      <c r="Z50" t="s">
        <v>173</v>
      </c>
      <c r="AA50">
        <v>1.52</v>
      </c>
      <c r="AB50">
        <v>0.91</v>
      </c>
      <c r="AC50">
        <v>70.27</v>
      </c>
      <c r="AD50">
        <v>24.69</v>
      </c>
      <c r="AE50">
        <v>1.27</v>
      </c>
      <c r="AF50">
        <v>1</v>
      </c>
      <c r="AG50">
        <v>0.74</v>
      </c>
      <c r="AH50">
        <v>0.63</v>
      </c>
      <c r="AI50">
        <v>1.08</v>
      </c>
      <c r="AJ50">
        <v>1.22</v>
      </c>
      <c r="AK50">
        <v>1.36</v>
      </c>
      <c r="AL50">
        <v>1.4</v>
      </c>
      <c r="AM50">
        <v>0.8</v>
      </c>
      <c r="AN50">
        <v>1.28</v>
      </c>
      <c r="AO50">
        <v>1.25</v>
      </c>
      <c r="AP50">
        <v>1.69</v>
      </c>
      <c r="AQ50">
        <v>2.06</v>
      </c>
      <c r="AR50">
        <v>1.34</v>
      </c>
      <c r="AS50" t="s">
        <v>175</v>
      </c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x14ac:dyDescent="0.35">
      <c r="A51" t="s">
        <v>122</v>
      </c>
      <c r="B51" t="s">
        <v>32</v>
      </c>
      <c r="D51" s="1">
        <v>45632.686805555553</v>
      </c>
      <c r="E51">
        <v>3504</v>
      </c>
      <c r="F51" t="s">
        <v>119</v>
      </c>
      <c r="G51" t="s">
        <v>172</v>
      </c>
      <c r="H51">
        <v>22.25</v>
      </c>
      <c r="I51">
        <v>22.09</v>
      </c>
      <c r="J51">
        <v>6.3780000000000003E-2</v>
      </c>
      <c r="K51">
        <v>6.5199999999999994E-2</v>
      </c>
      <c r="L51">
        <v>21.01</v>
      </c>
      <c r="M51">
        <v>20.9</v>
      </c>
      <c r="N51">
        <v>20.9</v>
      </c>
      <c r="O51">
        <v>19.82</v>
      </c>
      <c r="P51">
        <v>19.91</v>
      </c>
      <c r="Q51">
        <v>21.37</v>
      </c>
      <c r="R51">
        <v>20.68</v>
      </c>
      <c r="S51">
        <v>21.8</v>
      </c>
      <c r="T51">
        <v>20.9</v>
      </c>
      <c r="U51">
        <v>21.58</v>
      </c>
      <c r="V51">
        <v>20.75</v>
      </c>
      <c r="W51">
        <v>21.65</v>
      </c>
      <c r="X51">
        <v>20.73</v>
      </c>
      <c r="Y51">
        <v>21.63</v>
      </c>
      <c r="Z51" t="s">
        <v>173</v>
      </c>
      <c r="AA51">
        <v>0.79</v>
      </c>
      <c r="AB51">
        <v>0.51</v>
      </c>
      <c r="AC51">
        <v>5.34</v>
      </c>
      <c r="AD51">
        <v>8.1199999999999992</v>
      </c>
      <c r="AE51">
        <v>0.86</v>
      </c>
      <c r="AF51">
        <v>0.56999999999999995</v>
      </c>
      <c r="AG51">
        <v>0.99</v>
      </c>
      <c r="AH51">
        <v>0.36</v>
      </c>
      <c r="AI51">
        <v>0.4</v>
      </c>
      <c r="AJ51">
        <v>0.19</v>
      </c>
      <c r="AK51">
        <v>0.46</v>
      </c>
      <c r="AL51">
        <v>0.51</v>
      </c>
      <c r="AM51">
        <v>0.3</v>
      </c>
      <c r="AN51">
        <v>0.38</v>
      </c>
      <c r="AO51">
        <v>0.48</v>
      </c>
      <c r="AP51">
        <v>0.66</v>
      </c>
      <c r="AQ51">
        <v>0.49</v>
      </c>
      <c r="AR51">
        <v>0.41</v>
      </c>
      <c r="AS51" t="s">
        <v>175</v>
      </c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x14ac:dyDescent="0.35">
      <c r="A52" t="s">
        <v>123</v>
      </c>
      <c r="B52" t="s">
        <v>34</v>
      </c>
      <c r="D52" s="1">
        <v>45632.69027777778</v>
      </c>
      <c r="E52">
        <v>3505</v>
      </c>
      <c r="F52" t="s">
        <v>119</v>
      </c>
      <c r="G52" t="s">
        <v>172</v>
      </c>
      <c r="H52">
        <v>98.17</v>
      </c>
      <c r="I52">
        <v>99.11</v>
      </c>
      <c r="J52">
        <v>1.46</v>
      </c>
      <c r="K52">
        <v>1.46</v>
      </c>
      <c r="L52">
        <v>94.79</v>
      </c>
      <c r="M52">
        <v>94.48</v>
      </c>
      <c r="N52">
        <v>94.53</v>
      </c>
      <c r="O52">
        <v>94.56</v>
      </c>
      <c r="P52">
        <v>93.32</v>
      </c>
      <c r="Q52">
        <v>98.73</v>
      </c>
      <c r="R52">
        <v>96.6</v>
      </c>
      <c r="S52">
        <v>97.24</v>
      </c>
      <c r="T52">
        <v>98.48</v>
      </c>
      <c r="U52">
        <v>97.49</v>
      </c>
      <c r="V52">
        <v>98.22</v>
      </c>
      <c r="W52">
        <v>97.92</v>
      </c>
      <c r="X52">
        <v>98.55</v>
      </c>
      <c r="Y52">
        <v>97.68</v>
      </c>
      <c r="Z52" t="s">
        <v>173</v>
      </c>
      <c r="AA52">
        <v>0.56000000000000005</v>
      </c>
      <c r="AB52">
        <v>0.75</v>
      </c>
      <c r="AC52">
        <v>1.68</v>
      </c>
      <c r="AD52">
        <v>2.08</v>
      </c>
      <c r="AE52">
        <v>0.81</v>
      </c>
      <c r="AF52">
        <v>0.99</v>
      </c>
      <c r="AG52">
        <v>1.29</v>
      </c>
      <c r="AH52">
        <v>0.24</v>
      </c>
      <c r="AI52">
        <v>0.94</v>
      </c>
      <c r="AJ52">
        <v>1.47</v>
      </c>
      <c r="AK52">
        <v>1.07</v>
      </c>
      <c r="AL52">
        <v>0.74</v>
      </c>
      <c r="AM52">
        <v>0.92</v>
      </c>
      <c r="AN52">
        <v>0.56000000000000005</v>
      </c>
      <c r="AO52">
        <v>0.47</v>
      </c>
      <c r="AP52">
        <v>1.44</v>
      </c>
      <c r="AQ52">
        <v>0.75</v>
      </c>
      <c r="AR52">
        <v>0.7</v>
      </c>
      <c r="AS52" t="s">
        <v>175</v>
      </c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x14ac:dyDescent="0.35">
      <c r="A53" t="s">
        <v>124</v>
      </c>
      <c r="B53" t="s">
        <v>36</v>
      </c>
      <c r="D53" s="1">
        <v>45632.693055555559</v>
      </c>
      <c r="E53">
        <v>3506</v>
      </c>
      <c r="F53" t="s">
        <v>119</v>
      </c>
      <c r="G53" t="s">
        <v>172</v>
      </c>
      <c r="H53">
        <v>205.1</v>
      </c>
      <c r="I53">
        <v>204.7</v>
      </c>
      <c r="J53">
        <v>0.5595</v>
      </c>
      <c r="K53">
        <v>0.57440000000000002</v>
      </c>
      <c r="L53">
        <v>206.9</v>
      </c>
      <c r="M53">
        <v>207.1</v>
      </c>
      <c r="N53">
        <v>207.1</v>
      </c>
      <c r="O53">
        <v>207.2</v>
      </c>
      <c r="P53">
        <v>207.8</v>
      </c>
      <c r="Q53">
        <v>204.9</v>
      </c>
      <c r="R53">
        <v>206.1</v>
      </c>
      <c r="S53">
        <v>205.6</v>
      </c>
      <c r="T53">
        <v>205.1</v>
      </c>
      <c r="U53">
        <v>205.5</v>
      </c>
      <c r="V53">
        <v>205.3</v>
      </c>
      <c r="W53">
        <v>205.3</v>
      </c>
      <c r="X53">
        <v>205.1</v>
      </c>
      <c r="Y53">
        <v>205.4</v>
      </c>
      <c r="Z53" t="s">
        <v>173</v>
      </c>
      <c r="AA53">
        <v>0.81</v>
      </c>
      <c r="AB53">
        <v>0.45</v>
      </c>
      <c r="AC53">
        <v>1.23</v>
      </c>
      <c r="AD53">
        <v>0.61</v>
      </c>
      <c r="AE53">
        <v>0.7</v>
      </c>
      <c r="AF53">
        <v>0.44</v>
      </c>
      <c r="AG53">
        <v>0.5</v>
      </c>
      <c r="AH53">
        <v>0.5</v>
      </c>
      <c r="AI53">
        <v>1.45</v>
      </c>
      <c r="AJ53">
        <v>0.94</v>
      </c>
      <c r="AK53">
        <v>0.88</v>
      </c>
      <c r="AL53">
        <v>0.35</v>
      </c>
      <c r="AM53">
        <v>0.23</v>
      </c>
      <c r="AN53">
        <v>0.91</v>
      </c>
      <c r="AO53">
        <v>0.22</v>
      </c>
      <c r="AP53">
        <v>0.22</v>
      </c>
      <c r="AQ53">
        <v>0.84</v>
      </c>
      <c r="AR53">
        <v>0.22</v>
      </c>
      <c r="AS53" t="s">
        <v>175</v>
      </c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x14ac:dyDescent="0.35">
      <c r="A54" t="s">
        <v>125</v>
      </c>
      <c r="B54" t="s">
        <v>38</v>
      </c>
      <c r="D54" s="1">
        <v>45632.695833333331</v>
      </c>
      <c r="E54">
        <v>3507</v>
      </c>
      <c r="F54" t="s">
        <v>119</v>
      </c>
      <c r="G54" t="s">
        <v>172</v>
      </c>
      <c r="H54">
        <v>6.241E-2</v>
      </c>
      <c r="I54">
        <v>4.9840000000000002E-2</v>
      </c>
      <c r="J54">
        <v>1.9510000000000001</v>
      </c>
      <c r="K54">
        <v>1.923</v>
      </c>
      <c r="L54">
        <v>4.5969999999999997E-2</v>
      </c>
      <c r="M54">
        <v>4.5330000000000002E-2</v>
      </c>
      <c r="N54">
        <v>4.5699999999999998E-2</v>
      </c>
      <c r="O54">
        <v>4.4630000000000003E-2</v>
      </c>
      <c r="P54">
        <v>4.3499999999999997E-2</v>
      </c>
      <c r="Q54">
        <v>4.7210000000000002E-2</v>
      </c>
      <c r="R54">
        <v>4.6190000000000002E-2</v>
      </c>
      <c r="S54">
        <v>4.9410000000000003E-2</v>
      </c>
      <c r="T54">
        <v>4.9709999999999997E-2</v>
      </c>
      <c r="U54">
        <v>5.0290000000000001E-2</v>
      </c>
      <c r="V54">
        <v>4.9669999999999999E-2</v>
      </c>
      <c r="W54">
        <v>4.8590000000000001E-2</v>
      </c>
      <c r="X54">
        <v>5.0819999999999997E-2</v>
      </c>
      <c r="Y54">
        <v>4.8989999999999999E-2</v>
      </c>
      <c r="Z54" t="s">
        <v>173</v>
      </c>
      <c r="AA54">
        <v>43.71</v>
      </c>
      <c r="AB54">
        <v>43.5</v>
      </c>
      <c r="AC54">
        <v>0.8</v>
      </c>
      <c r="AD54">
        <v>1.1299999999999999</v>
      </c>
      <c r="AE54">
        <v>44.07</v>
      </c>
      <c r="AF54">
        <v>41.16</v>
      </c>
      <c r="AG54">
        <v>44.46</v>
      </c>
      <c r="AH54">
        <v>48.58</v>
      </c>
      <c r="AI54">
        <v>36.74</v>
      </c>
      <c r="AJ54">
        <v>48.68</v>
      </c>
      <c r="AK54">
        <v>45.75</v>
      </c>
      <c r="AL54">
        <v>55.25</v>
      </c>
      <c r="AM54">
        <v>59.49</v>
      </c>
      <c r="AN54">
        <v>62.36</v>
      </c>
      <c r="AO54">
        <v>69.739999999999995</v>
      </c>
      <c r="AP54">
        <v>61</v>
      </c>
      <c r="AQ54">
        <v>64.94</v>
      </c>
      <c r="AR54">
        <v>59.18</v>
      </c>
      <c r="AS54" t="s">
        <v>175</v>
      </c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x14ac:dyDescent="0.35">
      <c r="A55" t="s">
        <v>126</v>
      </c>
      <c r="B55" t="s">
        <v>40</v>
      </c>
      <c r="D55" s="1">
        <v>45632.698611111111</v>
      </c>
      <c r="E55">
        <v>3508</v>
      </c>
      <c r="F55" t="s">
        <v>119</v>
      </c>
      <c r="G55" t="s">
        <v>172</v>
      </c>
      <c r="H55">
        <v>3.524E-2</v>
      </c>
      <c r="I55">
        <v>3.0210000000000001E-2</v>
      </c>
      <c r="J55">
        <v>19.600000000000001</v>
      </c>
      <c r="K55">
        <v>19.62</v>
      </c>
      <c r="L55">
        <v>2.9239999999999999E-2</v>
      </c>
      <c r="M55">
        <v>2.7650000000000001E-2</v>
      </c>
      <c r="N55">
        <v>2.7969999999999998E-2</v>
      </c>
      <c r="O55">
        <v>2.5999999999999999E-2</v>
      </c>
      <c r="P55">
        <v>2.6689999999999998E-2</v>
      </c>
      <c r="Q55">
        <v>3.279E-2</v>
      </c>
      <c r="R55">
        <v>3.024E-2</v>
      </c>
      <c r="S55">
        <v>3.0800000000000001E-2</v>
      </c>
      <c r="T55">
        <v>2.9440000000000001E-2</v>
      </c>
      <c r="U55">
        <v>3.073E-2</v>
      </c>
      <c r="V55">
        <v>3.1390000000000001E-2</v>
      </c>
      <c r="W55">
        <v>2.9839999999999998E-2</v>
      </c>
      <c r="X55">
        <v>2.9610000000000001E-2</v>
      </c>
      <c r="Y55">
        <v>2.929E-2</v>
      </c>
      <c r="Z55" t="s">
        <v>173</v>
      </c>
      <c r="AA55">
        <v>45.72</v>
      </c>
      <c r="AB55">
        <v>57.43</v>
      </c>
      <c r="AC55">
        <v>1.0900000000000001</v>
      </c>
      <c r="AD55">
        <v>1.0900000000000001</v>
      </c>
      <c r="AE55">
        <v>49.97</v>
      </c>
      <c r="AF55">
        <v>52.22</v>
      </c>
      <c r="AG55">
        <v>49.62</v>
      </c>
      <c r="AH55">
        <v>51.62</v>
      </c>
      <c r="AI55">
        <v>51.67</v>
      </c>
      <c r="AJ55">
        <v>46.14</v>
      </c>
      <c r="AK55">
        <v>55.82</v>
      </c>
      <c r="AL55">
        <v>54.25</v>
      </c>
      <c r="AM55">
        <v>60.39</v>
      </c>
      <c r="AN55">
        <v>54.08</v>
      </c>
      <c r="AO55">
        <v>52.79</v>
      </c>
      <c r="AP55">
        <v>52.55</v>
      </c>
      <c r="AQ55">
        <v>51.37</v>
      </c>
      <c r="AR55">
        <v>52.85</v>
      </c>
      <c r="AS55" t="s">
        <v>175</v>
      </c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x14ac:dyDescent="0.35">
      <c r="A56" t="s">
        <v>127</v>
      </c>
      <c r="B56" t="s">
        <v>42</v>
      </c>
      <c r="D56" s="1">
        <v>45632.701388888891</v>
      </c>
      <c r="E56">
        <v>3509</v>
      </c>
      <c r="F56" t="s">
        <v>119</v>
      </c>
      <c r="G56" t="s">
        <v>172</v>
      </c>
      <c r="H56">
        <v>8.6700000000000006E-3</v>
      </c>
      <c r="I56">
        <v>4.6849999999999999E-3</v>
      </c>
      <c r="J56">
        <v>199.8</v>
      </c>
      <c r="K56">
        <v>201.2</v>
      </c>
      <c r="L56">
        <v>5.6670000000000002E-3</v>
      </c>
      <c r="M56">
        <v>4.1989999999999996E-3</v>
      </c>
      <c r="N56">
        <v>4.267E-3</v>
      </c>
      <c r="O56">
        <v>4.1739999999999998E-3</v>
      </c>
      <c r="P56">
        <v>4.999E-3</v>
      </c>
      <c r="Q56">
        <v>2.5260000000000001E-2</v>
      </c>
      <c r="R56">
        <v>7.4780000000000003E-3</v>
      </c>
      <c r="S56">
        <v>4.1850000000000004E-3</v>
      </c>
      <c r="T56">
        <v>4.1060000000000003E-3</v>
      </c>
      <c r="U56">
        <v>4.4019999999999997E-3</v>
      </c>
      <c r="V56">
        <v>3.9280000000000001E-3</v>
      </c>
      <c r="W56">
        <v>4.4070000000000003E-3</v>
      </c>
      <c r="X56">
        <v>4.1510000000000002E-3</v>
      </c>
      <c r="Y56">
        <v>4.1539999999999997E-3</v>
      </c>
      <c r="Z56" t="s">
        <v>173</v>
      </c>
      <c r="AA56">
        <v>23.49</v>
      </c>
      <c r="AB56">
        <v>44.57</v>
      </c>
      <c r="AC56">
        <v>1.1000000000000001</v>
      </c>
      <c r="AD56">
        <v>1.04</v>
      </c>
      <c r="AE56">
        <v>31.11</v>
      </c>
      <c r="AF56">
        <v>33.44</v>
      </c>
      <c r="AG56">
        <v>46.87</v>
      </c>
      <c r="AH56">
        <v>49.93</v>
      </c>
      <c r="AI56">
        <v>29.11</v>
      </c>
      <c r="AJ56">
        <v>8.34</v>
      </c>
      <c r="AK56">
        <v>33.380000000000003</v>
      </c>
      <c r="AL56">
        <v>49.41</v>
      </c>
      <c r="AM56">
        <v>58.79</v>
      </c>
      <c r="AN56">
        <v>44.32</v>
      </c>
      <c r="AO56">
        <v>42.69</v>
      </c>
      <c r="AP56">
        <v>44.68</v>
      </c>
      <c r="AQ56">
        <v>47.12</v>
      </c>
      <c r="AR56">
        <v>44.42</v>
      </c>
      <c r="AS56" t="s">
        <v>175</v>
      </c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x14ac:dyDescent="0.35">
      <c r="A57" t="s">
        <v>128</v>
      </c>
      <c r="B57" t="s">
        <v>44</v>
      </c>
      <c r="D57" s="1">
        <v>45632.704861111109</v>
      </c>
      <c r="E57">
        <v>3510</v>
      </c>
      <c r="F57" t="s">
        <v>119</v>
      </c>
      <c r="G57" t="s">
        <v>172</v>
      </c>
      <c r="H57">
        <v>9.6939999999999995E-3</v>
      </c>
      <c r="I57">
        <v>7.8490000000000001E-3</v>
      </c>
      <c r="J57">
        <v>1008</v>
      </c>
      <c r="K57">
        <v>999.4</v>
      </c>
      <c r="L57">
        <v>1.073E-2</v>
      </c>
      <c r="M57">
        <v>2.8990000000000001E-3</v>
      </c>
      <c r="N57">
        <v>2.6359999999999999E-3</v>
      </c>
      <c r="O57">
        <v>4.1660000000000004E-3</v>
      </c>
      <c r="P57">
        <v>9.9209999999999993E-3</v>
      </c>
      <c r="Q57">
        <v>0.104</v>
      </c>
      <c r="R57">
        <v>1.175E-2</v>
      </c>
      <c r="S57">
        <v>2.532E-3</v>
      </c>
      <c r="T57">
        <v>2.6879999999999999E-3</v>
      </c>
      <c r="U57">
        <v>3.2260000000000001E-3</v>
      </c>
      <c r="V57">
        <v>2.9710000000000001E-3</v>
      </c>
      <c r="W57">
        <v>2.8860000000000001E-3</v>
      </c>
      <c r="X57">
        <v>3.888E-3</v>
      </c>
      <c r="Y57">
        <v>2.6329999999999999E-3</v>
      </c>
      <c r="Z57" t="s">
        <v>173</v>
      </c>
      <c r="AA57">
        <v>9.73</v>
      </c>
      <c r="AB57">
        <v>4.0999999999999996</v>
      </c>
      <c r="AC57">
        <v>0.76</v>
      </c>
      <c r="AD57">
        <v>0.37</v>
      </c>
      <c r="AE57">
        <v>6.89</v>
      </c>
      <c r="AF57">
        <v>5.41</v>
      </c>
      <c r="AG57">
        <v>13.76</v>
      </c>
      <c r="AH57">
        <v>9.34</v>
      </c>
      <c r="AI57">
        <v>12.42</v>
      </c>
      <c r="AJ57">
        <v>0.91</v>
      </c>
      <c r="AK57">
        <v>17.32</v>
      </c>
      <c r="AL57">
        <v>12.05</v>
      </c>
      <c r="AM57">
        <v>23.19</v>
      </c>
      <c r="AN57">
        <v>8.89</v>
      </c>
      <c r="AO57">
        <v>6.62</v>
      </c>
      <c r="AP57">
        <v>9.26</v>
      </c>
      <c r="AQ57">
        <v>7.9</v>
      </c>
      <c r="AR57">
        <v>11.6</v>
      </c>
      <c r="AS57" t="s">
        <v>175</v>
      </c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x14ac:dyDescent="0.35">
      <c r="A58" t="s">
        <v>129</v>
      </c>
      <c r="B58" t="s">
        <v>46</v>
      </c>
      <c r="D58" s="1">
        <v>45632.707638888889</v>
      </c>
      <c r="E58">
        <v>3511</v>
      </c>
      <c r="F58" t="s">
        <v>119</v>
      </c>
      <c r="G58" t="s">
        <v>172</v>
      </c>
      <c r="H58">
        <v>6.4469999999999996E-3</v>
      </c>
      <c r="I58">
        <v>1.1180000000000001E-2</v>
      </c>
      <c r="J58">
        <v>2034</v>
      </c>
      <c r="K58">
        <v>2038</v>
      </c>
      <c r="L58">
        <v>1.695E-2</v>
      </c>
      <c r="M58">
        <v>1.6260000000000001E-3</v>
      </c>
      <c r="N58">
        <v>1.165E-3</v>
      </c>
      <c r="O58">
        <v>5.5929999999999999E-3</v>
      </c>
      <c r="P58">
        <v>1.3350000000000001E-2</v>
      </c>
      <c r="Q58">
        <v>0.2044</v>
      </c>
      <c r="R58">
        <v>1.8890000000000001E-2</v>
      </c>
      <c r="S58">
        <v>1.2279999999999999E-3</v>
      </c>
      <c r="T58">
        <v>2.2209999999999999E-3</v>
      </c>
      <c r="U58">
        <v>1.3519999999999999E-3</v>
      </c>
      <c r="V58">
        <v>1.696E-3</v>
      </c>
      <c r="W58">
        <v>1.3129999999999999E-3</v>
      </c>
      <c r="X58">
        <v>2.1510000000000001E-3</v>
      </c>
      <c r="Y58">
        <v>1.459E-3</v>
      </c>
      <c r="Z58" t="s">
        <v>173</v>
      </c>
      <c r="AA58">
        <v>13.87</v>
      </c>
      <c r="AB58">
        <v>1.79</v>
      </c>
      <c r="AC58">
        <v>0.34</v>
      </c>
      <c r="AD58">
        <v>0.2</v>
      </c>
      <c r="AE58">
        <v>3.11</v>
      </c>
      <c r="AF58">
        <v>32.74</v>
      </c>
      <c r="AG58">
        <v>26.9</v>
      </c>
      <c r="AH58">
        <v>27.62</v>
      </c>
      <c r="AI58">
        <v>7.79</v>
      </c>
      <c r="AJ58">
        <v>1.26</v>
      </c>
      <c r="AK58">
        <v>7.46</v>
      </c>
      <c r="AL58">
        <v>46.38</v>
      </c>
      <c r="AM58">
        <v>12.35</v>
      </c>
      <c r="AN58">
        <v>17.91</v>
      </c>
      <c r="AO58">
        <v>34.56</v>
      </c>
      <c r="AP58">
        <v>47.73</v>
      </c>
      <c r="AQ58">
        <v>13.46</v>
      </c>
      <c r="AR58">
        <v>45.35</v>
      </c>
      <c r="AS58" t="s">
        <v>175</v>
      </c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x14ac:dyDescent="0.35">
      <c r="A59" t="s">
        <v>130</v>
      </c>
      <c r="B59" t="s">
        <v>48</v>
      </c>
      <c r="C59" t="s">
        <v>49</v>
      </c>
      <c r="D59" s="1">
        <v>45632.711111111108</v>
      </c>
      <c r="E59">
        <v>1101</v>
      </c>
      <c r="F59" t="s">
        <v>119</v>
      </c>
      <c r="G59" t="s">
        <v>172</v>
      </c>
      <c r="H59">
        <v>7.9399999999999991E-3</v>
      </c>
      <c r="I59">
        <v>1.1800000000000001E-3</v>
      </c>
      <c r="J59">
        <v>1.8</v>
      </c>
      <c r="K59">
        <v>1.8180000000000001</v>
      </c>
      <c r="L59">
        <v>1.7930000000000001E-3</v>
      </c>
      <c r="M59">
        <v>1.7489999999999999E-3</v>
      </c>
      <c r="N59">
        <v>1.487E-3</v>
      </c>
      <c r="O59">
        <v>7.9279999999999997E-4</v>
      </c>
      <c r="P59">
        <v>9.923E-4</v>
      </c>
      <c r="Q59">
        <v>2.542E-3</v>
      </c>
      <c r="R59">
        <v>2.2950000000000002E-3</v>
      </c>
      <c r="S59">
        <v>3.5500000000000002E-3</v>
      </c>
      <c r="T59">
        <v>1.9239999999999999E-3</v>
      </c>
      <c r="U59">
        <v>1.6490000000000001E-3</v>
      </c>
      <c r="V59">
        <v>1.4469999999999999E-3</v>
      </c>
      <c r="W59">
        <v>1.4369999999999999E-3</v>
      </c>
      <c r="X59">
        <v>1.8240000000000001E-3</v>
      </c>
      <c r="Y59">
        <v>1.627E-3</v>
      </c>
      <c r="Z59" t="s">
        <v>173</v>
      </c>
      <c r="AA59">
        <v>13.74</v>
      </c>
      <c r="AB59">
        <v>46.2</v>
      </c>
      <c r="AC59">
        <v>43.97</v>
      </c>
      <c r="AD59">
        <v>42.37</v>
      </c>
      <c r="AE59">
        <v>28.66</v>
      </c>
      <c r="AF59">
        <v>36.520000000000003</v>
      </c>
      <c r="AG59">
        <v>37.28</v>
      </c>
      <c r="AH59" t="s">
        <v>174</v>
      </c>
      <c r="AI59">
        <v>25.4</v>
      </c>
      <c r="AJ59">
        <v>22.5</v>
      </c>
      <c r="AK59">
        <v>43.09</v>
      </c>
      <c r="AL59">
        <v>10.49</v>
      </c>
      <c r="AM59">
        <v>38.409999999999997</v>
      </c>
      <c r="AN59">
        <v>34.07</v>
      </c>
      <c r="AO59">
        <v>49.34</v>
      </c>
      <c r="AP59">
        <v>33.54</v>
      </c>
      <c r="AQ59">
        <v>24.39</v>
      </c>
      <c r="AR59">
        <v>47.9</v>
      </c>
      <c r="AS59" t="s">
        <v>175</v>
      </c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x14ac:dyDescent="0.35">
      <c r="A60" t="s">
        <v>131</v>
      </c>
      <c r="B60" t="s">
        <v>51</v>
      </c>
      <c r="C60" t="s">
        <v>49</v>
      </c>
      <c r="D60" s="1">
        <v>45632.713888888888</v>
      </c>
      <c r="E60">
        <v>1101</v>
      </c>
      <c r="F60" t="s">
        <v>119</v>
      </c>
      <c r="G60" t="s">
        <v>172</v>
      </c>
      <c r="H60">
        <v>5.9550000000000002E-3</v>
      </c>
      <c r="I60">
        <v>3.2650000000000002E-4</v>
      </c>
      <c r="J60">
        <v>0.39839999999999998</v>
      </c>
      <c r="K60">
        <v>0.40250000000000002</v>
      </c>
      <c r="L60">
        <v>6.3529999999999999E-4</v>
      </c>
      <c r="M60">
        <v>6.066E-4</v>
      </c>
      <c r="N60">
        <v>4.8069999999999997E-4</v>
      </c>
      <c r="O60">
        <v>1.026E-4</v>
      </c>
      <c r="P60">
        <v>5.1489999999999999E-4</v>
      </c>
      <c r="Q60">
        <v>1.1999999999999999E-3</v>
      </c>
      <c r="R60">
        <v>1.72E-3</v>
      </c>
      <c r="S60">
        <v>2.493E-3</v>
      </c>
      <c r="T60">
        <v>4.015E-4</v>
      </c>
      <c r="U60">
        <v>6.8650000000000004E-4</v>
      </c>
      <c r="V60">
        <v>1.163E-3</v>
      </c>
      <c r="W60">
        <v>4.0630000000000001E-4</v>
      </c>
      <c r="X60">
        <v>4.46E-4</v>
      </c>
      <c r="Y60">
        <v>5.5340000000000001E-4</v>
      </c>
      <c r="Z60" t="s">
        <v>173</v>
      </c>
      <c r="AA60">
        <v>22.07</v>
      </c>
      <c r="AB60">
        <v>66.400000000000006</v>
      </c>
      <c r="AC60">
        <v>13.34</v>
      </c>
      <c r="AD60">
        <v>13.92</v>
      </c>
      <c r="AE60">
        <v>38.229999999999997</v>
      </c>
      <c r="AF60">
        <v>43.85</v>
      </c>
      <c r="AG60">
        <v>15.72</v>
      </c>
      <c r="AH60" t="s">
        <v>174</v>
      </c>
      <c r="AI60" t="s">
        <v>174</v>
      </c>
      <c r="AJ60">
        <v>51.84</v>
      </c>
      <c r="AK60">
        <v>38.74</v>
      </c>
      <c r="AL60">
        <v>6.78</v>
      </c>
      <c r="AM60" t="s">
        <v>174</v>
      </c>
      <c r="AN60">
        <v>9.4700000000000006</v>
      </c>
      <c r="AO60">
        <v>23.34</v>
      </c>
      <c r="AP60">
        <v>53.14</v>
      </c>
      <c r="AQ60">
        <v>65.92</v>
      </c>
      <c r="AR60">
        <v>66.680000000000007</v>
      </c>
      <c r="AS60" t="s">
        <v>175</v>
      </c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x14ac:dyDescent="0.35">
      <c r="A61" t="s">
        <v>132</v>
      </c>
      <c r="B61" t="s">
        <v>53</v>
      </c>
      <c r="C61" t="s">
        <v>49</v>
      </c>
      <c r="D61" s="1">
        <v>45632.716666666667</v>
      </c>
      <c r="E61">
        <v>1101</v>
      </c>
      <c r="F61" t="s">
        <v>119</v>
      </c>
      <c r="G61" t="s">
        <v>172</v>
      </c>
      <c r="H61">
        <v>5.4380000000000001E-3</v>
      </c>
      <c r="I61" s="2">
        <v>8.7379999999999993E-5</v>
      </c>
      <c r="J61">
        <v>0.2545</v>
      </c>
      <c r="K61">
        <v>0.2485</v>
      </c>
      <c r="L61">
        <v>3.168E-4</v>
      </c>
      <c r="M61">
        <v>2.5470000000000001E-4</v>
      </c>
      <c r="N61">
        <v>2.4250000000000001E-4</v>
      </c>
      <c r="O61" s="2">
        <v>8.3020000000000001E-5</v>
      </c>
      <c r="P61">
        <v>4.5019999999999999E-4</v>
      </c>
      <c r="Q61">
        <v>5.6990000000000003E-4</v>
      </c>
      <c r="R61">
        <v>1.439E-3</v>
      </c>
      <c r="S61">
        <v>2.0579999999999999E-3</v>
      </c>
      <c r="T61">
        <v>2.309E-4</v>
      </c>
      <c r="U61">
        <v>3.3330000000000002E-4</v>
      </c>
      <c r="V61">
        <v>4.4999999999999999E-4</v>
      </c>
      <c r="W61">
        <v>1.5640000000000001E-4</v>
      </c>
      <c r="X61">
        <v>3.615E-4</v>
      </c>
      <c r="Y61">
        <v>1.115E-4</v>
      </c>
      <c r="Z61" t="s">
        <v>173</v>
      </c>
      <c r="AA61">
        <v>5.12</v>
      </c>
      <c r="AB61" t="s">
        <v>174</v>
      </c>
      <c r="AC61">
        <v>5.77</v>
      </c>
      <c r="AD61">
        <v>3.47</v>
      </c>
      <c r="AE61">
        <v>35.01</v>
      </c>
      <c r="AF61">
        <v>42.95</v>
      </c>
      <c r="AG61">
        <v>76.989999999999995</v>
      </c>
      <c r="AH61" t="s">
        <v>174</v>
      </c>
      <c r="AI61" t="s">
        <v>174</v>
      </c>
      <c r="AJ61">
        <v>5.53</v>
      </c>
      <c r="AK61">
        <v>43.84</v>
      </c>
      <c r="AL61">
        <v>10.75</v>
      </c>
      <c r="AM61" t="s">
        <v>174</v>
      </c>
      <c r="AN61">
        <v>36.090000000000003</v>
      </c>
      <c r="AO61">
        <v>53.47</v>
      </c>
      <c r="AP61">
        <v>48.41</v>
      </c>
      <c r="AQ61">
        <v>63.24</v>
      </c>
      <c r="AR61">
        <v>85.58</v>
      </c>
      <c r="AS61" t="s">
        <v>175</v>
      </c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x14ac:dyDescent="0.35">
      <c r="A62" t="s">
        <v>133</v>
      </c>
      <c r="B62" t="s">
        <v>55</v>
      </c>
      <c r="C62" t="s">
        <v>49</v>
      </c>
      <c r="D62" s="1">
        <v>45632.720138888886</v>
      </c>
      <c r="E62">
        <v>1101</v>
      </c>
      <c r="F62" t="s">
        <v>119</v>
      </c>
      <c r="G62" t="s">
        <v>172</v>
      </c>
      <c r="H62">
        <v>6.515E-3</v>
      </c>
      <c r="I62">
        <v>-2.3000000000000001E-4</v>
      </c>
      <c r="J62">
        <v>0.21510000000000001</v>
      </c>
      <c r="K62">
        <v>0.22370000000000001</v>
      </c>
      <c r="L62">
        <v>2.1460000000000001E-4</v>
      </c>
      <c r="M62">
        <v>4.37E-4</v>
      </c>
      <c r="N62">
        <v>2.162E-4</v>
      </c>
      <c r="O62">
        <v>3.3859999999999999E-4</v>
      </c>
      <c r="P62">
        <v>8.5890000000000001E-4</v>
      </c>
      <c r="Q62">
        <v>9.0899999999999998E-4</v>
      </c>
      <c r="R62">
        <v>1.2459999999999999E-3</v>
      </c>
      <c r="S62">
        <v>2.0690000000000001E-3</v>
      </c>
      <c r="T62">
        <v>1.918E-4</v>
      </c>
      <c r="U62">
        <v>3.3139999999999998E-4</v>
      </c>
      <c r="V62">
        <v>1.7650000000000001E-4</v>
      </c>
      <c r="W62">
        <v>1.5410000000000001E-4</v>
      </c>
      <c r="X62">
        <v>7.2950000000000001E-4</v>
      </c>
      <c r="Y62">
        <v>2.5349999999999998E-4</v>
      </c>
      <c r="Z62" t="s">
        <v>173</v>
      </c>
      <c r="AA62">
        <v>22.3</v>
      </c>
      <c r="AB62" t="s">
        <v>174</v>
      </c>
      <c r="AC62">
        <v>6.93</v>
      </c>
      <c r="AD62">
        <v>11.39</v>
      </c>
      <c r="AE62">
        <v>28.75</v>
      </c>
      <c r="AF62">
        <v>57.69</v>
      </c>
      <c r="AG62" t="s">
        <v>174</v>
      </c>
      <c r="AH62">
        <v>35.71</v>
      </c>
      <c r="AI62">
        <v>51.81</v>
      </c>
      <c r="AJ62">
        <v>9.36</v>
      </c>
      <c r="AK62">
        <v>32.9</v>
      </c>
      <c r="AL62">
        <v>3.47</v>
      </c>
      <c r="AM62">
        <v>95.78</v>
      </c>
      <c r="AN62">
        <v>22.04</v>
      </c>
      <c r="AO62" t="s">
        <v>174</v>
      </c>
      <c r="AP62">
        <v>66.650000000000006</v>
      </c>
      <c r="AQ62">
        <v>40.950000000000003</v>
      </c>
      <c r="AR62">
        <v>51.28</v>
      </c>
      <c r="AS62" t="s">
        <v>175</v>
      </c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x14ac:dyDescent="0.35">
      <c r="A63" t="s">
        <v>134</v>
      </c>
      <c r="B63" t="s">
        <v>57</v>
      </c>
      <c r="C63" t="s">
        <v>49</v>
      </c>
      <c r="D63" s="1">
        <v>45632.722916666666</v>
      </c>
      <c r="E63">
        <v>1101</v>
      </c>
      <c r="F63" t="s">
        <v>119</v>
      </c>
      <c r="G63" t="s">
        <v>172</v>
      </c>
      <c r="H63">
        <v>4.8929999999999998E-3</v>
      </c>
      <c r="I63">
        <v>1.6569999999999999E-4</v>
      </c>
      <c r="J63">
        <v>0.21190000000000001</v>
      </c>
      <c r="K63">
        <v>0.21940000000000001</v>
      </c>
      <c r="L63">
        <v>4.4939999999999997E-4</v>
      </c>
      <c r="M63">
        <v>5.0790000000000004E-4</v>
      </c>
      <c r="N63">
        <v>2.1890000000000001E-4</v>
      </c>
      <c r="O63">
        <v>-1.339E-4</v>
      </c>
      <c r="P63">
        <v>3.68E-4</v>
      </c>
      <c r="Q63">
        <v>1.0150000000000001E-3</v>
      </c>
      <c r="R63">
        <v>1.6689999999999999E-3</v>
      </c>
      <c r="S63">
        <v>2.2529999999999998E-3</v>
      </c>
      <c r="T63">
        <v>1.108E-3</v>
      </c>
      <c r="U63">
        <v>4.4020000000000002E-4</v>
      </c>
      <c r="V63">
        <v>8.2129999999999996E-4</v>
      </c>
      <c r="W63">
        <v>2.8739999999999999E-4</v>
      </c>
      <c r="X63">
        <v>9.5580000000000003E-4</v>
      </c>
      <c r="Y63">
        <v>2.3389999999999999E-4</v>
      </c>
      <c r="Z63" t="s">
        <v>173</v>
      </c>
      <c r="AA63">
        <v>22.26</v>
      </c>
      <c r="AB63">
        <v>84.01</v>
      </c>
      <c r="AC63">
        <v>10.31</v>
      </c>
      <c r="AD63">
        <v>11.13</v>
      </c>
      <c r="AE63">
        <v>67.180000000000007</v>
      </c>
      <c r="AF63">
        <v>60.9</v>
      </c>
      <c r="AG63">
        <v>76.61</v>
      </c>
      <c r="AH63" t="s">
        <v>174</v>
      </c>
      <c r="AI63" t="s">
        <v>174</v>
      </c>
      <c r="AJ63">
        <v>19.73</v>
      </c>
      <c r="AK63">
        <v>18.88</v>
      </c>
      <c r="AL63">
        <v>17.739999999999998</v>
      </c>
      <c r="AM63">
        <v>83</v>
      </c>
      <c r="AN63">
        <v>63.15</v>
      </c>
      <c r="AO63">
        <v>19.54</v>
      </c>
      <c r="AP63">
        <v>71.19</v>
      </c>
      <c r="AQ63">
        <v>56.07</v>
      </c>
      <c r="AR63" t="s">
        <v>174</v>
      </c>
      <c r="AS63" t="s">
        <v>175</v>
      </c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x14ac:dyDescent="0.35">
      <c r="A64" t="s">
        <v>135</v>
      </c>
      <c r="B64" t="s">
        <v>59</v>
      </c>
      <c r="D64" s="1">
        <v>45632.725694444445</v>
      </c>
      <c r="E64">
        <v>3512</v>
      </c>
      <c r="F64" t="s">
        <v>119</v>
      </c>
      <c r="G64" t="s">
        <v>172</v>
      </c>
      <c r="H64">
        <v>11.38</v>
      </c>
      <c r="I64">
        <v>11.25</v>
      </c>
      <c r="J64">
        <v>4.9439999999999996E-3</v>
      </c>
      <c r="K64">
        <v>7.0150000000000004E-3</v>
      </c>
      <c r="L64">
        <v>10.53</v>
      </c>
      <c r="M64">
        <v>10.47</v>
      </c>
      <c r="N64">
        <v>10.48</v>
      </c>
      <c r="O64">
        <v>10.220000000000001</v>
      </c>
      <c r="P64">
        <v>10.27</v>
      </c>
      <c r="Q64">
        <v>11.25</v>
      </c>
      <c r="R64">
        <v>10.78</v>
      </c>
      <c r="S64">
        <v>11.14</v>
      </c>
      <c r="T64">
        <v>10.9</v>
      </c>
      <c r="U64">
        <v>11.13</v>
      </c>
      <c r="V64">
        <v>10.83</v>
      </c>
      <c r="W64">
        <v>11.17</v>
      </c>
      <c r="X64">
        <v>10.88</v>
      </c>
      <c r="Y64">
        <v>11.07</v>
      </c>
      <c r="Z64" t="s">
        <v>173</v>
      </c>
      <c r="AA64">
        <v>0.18</v>
      </c>
      <c r="AB64">
        <v>0.56000000000000005</v>
      </c>
      <c r="AC64">
        <v>29.89</v>
      </c>
      <c r="AD64">
        <v>47.66</v>
      </c>
      <c r="AE64">
        <v>0.84</v>
      </c>
      <c r="AF64">
        <v>1.19</v>
      </c>
      <c r="AG64">
        <v>1.1200000000000001</v>
      </c>
      <c r="AH64">
        <v>1.51</v>
      </c>
      <c r="AI64">
        <v>1.48</v>
      </c>
      <c r="AJ64">
        <v>0.19</v>
      </c>
      <c r="AK64">
        <v>0.43</v>
      </c>
      <c r="AL64">
        <v>0.08</v>
      </c>
      <c r="AM64">
        <v>0.83</v>
      </c>
      <c r="AN64">
        <v>0.46</v>
      </c>
      <c r="AO64">
        <v>0.4</v>
      </c>
      <c r="AP64">
        <v>0.7</v>
      </c>
      <c r="AQ64">
        <v>0.56999999999999995</v>
      </c>
      <c r="AR64">
        <v>0.27</v>
      </c>
      <c r="AS64" t="s">
        <v>175</v>
      </c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x14ac:dyDescent="0.35">
      <c r="A65" t="s">
        <v>136</v>
      </c>
      <c r="B65" t="s">
        <v>59</v>
      </c>
      <c r="D65" s="1">
        <v>45632.729166666664</v>
      </c>
      <c r="E65">
        <v>3512</v>
      </c>
      <c r="F65" t="s">
        <v>119</v>
      </c>
      <c r="G65" t="s">
        <v>172</v>
      </c>
      <c r="H65">
        <v>11.43</v>
      </c>
      <c r="I65">
        <v>11.23</v>
      </c>
      <c r="J65">
        <v>4.1640000000000002E-3</v>
      </c>
      <c r="K65">
        <v>6.0010000000000003E-3</v>
      </c>
      <c r="L65">
        <v>10.58</v>
      </c>
      <c r="M65">
        <v>10.54</v>
      </c>
      <c r="N65">
        <v>10.51</v>
      </c>
      <c r="O65">
        <v>10.3</v>
      </c>
      <c r="P65">
        <v>10.27</v>
      </c>
      <c r="Q65">
        <v>11.28</v>
      </c>
      <c r="R65">
        <v>10.88</v>
      </c>
      <c r="S65">
        <v>11.14</v>
      </c>
      <c r="T65">
        <v>10.95</v>
      </c>
      <c r="U65">
        <v>11.19</v>
      </c>
      <c r="V65">
        <v>10.87</v>
      </c>
      <c r="W65">
        <v>11.2</v>
      </c>
      <c r="X65">
        <v>10.91</v>
      </c>
      <c r="Y65">
        <v>11.05</v>
      </c>
      <c r="Z65" t="s">
        <v>173</v>
      </c>
      <c r="AA65">
        <v>1.29</v>
      </c>
      <c r="AB65">
        <v>0.53</v>
      </c>
      <c r="AC65">
        <v>12.35</v>
      </c>
      <c r="AD65">
        <v>12.14</v>
      </c>
      <c r="AE65">
        <v>0.09</v>
      </c>
      <c r="AF65">
        <v>0.25</v>
      </c>
      <c r="AG65">
        <v>0.05</v>
      </c>
      <c r="AH65">
        <v>0.36</v>
      </c>
      <c r="AI65">
        <v>0.33</v>
      </c>
      <c r="AJ65">
        <v>1.02</v>
      </c>
      <c r="AK65">
        <v>1.1499999999999999</v>
      </c>
      <c r="AL65">
        <v>0.57999999999999996</v>
      </c>
      <c r="AM65">
        <v>0.8</v>
      </c>
      <c r="AN65">
        <v>0.83</v>
      </c>
      <c r="AO65">
        <v>0.91</v>
      </c>
      <c r="AP65">
        <v>0.98</v>
      </c>
      <c r="AQ65">
        <v>0.75</v>
      </c>
      <c r="AR65">
        <v>1.07</v>
      </c>
      <c r="AS65" t="s">
        <v>175</v>
      </c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x14ac:dyDescent="0.35">
      <c r="A66" t="s">
        <v>137</v>
      </c>
      <c r="B66" t="s">
        <v>62</v>
      </c>
      <c r="C66" t="s">
        <v>49</v>
      </c>
      <c r="D66" s="1">
        <v>45632.731944444444</v>
      </c>
      <c r="E66">
        <v>1101</v>
      </c>
      <c r="F66" t="s">
        <v>119</v>
      </c>
      <c r="G66" t="s">
        <v>172</v>
      </c>
      <c r="H66">
        <v>1.456E-2</v>
      </c>
      <c r="I66">
        <v>6.0790000000000002E-3</v>
      </c>
      <c r="J66">
        <v>0.15129999999999999</v>
      </c>
      <c r="K66">
        <v>0.16009999999999999</v>
      </c>
      <c r="L66">
        <v>5.9849999999999999E-3</v>
      </c>
      <c r="M66">
        <v>5.8849999999999996E-3</v>
      </c>
      <c r="N66">
        <v>5.914E-3</v>
      </c>
      <c r="O66">
        <v>5.5209999999999999E-3</v>
      </c>
      <c r="P66">
        <v>6.0089999999999996E-3</v>
      </c>
      <c r="Q66">
        <v>6.3559999999999997E-3</v>
      </c>
      <c r="R66">
        <v>6.9049999999999997E-3</v>
      </c>
      <c r="S66">
        <v>7.8390000000000005E-3</v>
      </c>
      <c r="T66">
        <v>6.7019999999999996E-3</v>
      </c>
      <c r="U66">
        <v>6.1980000000000004E-3</v>
      </c>
      <c r="V66">
        <v>6.3070000000000001E-3</v>
      </c>
      <c r="W66">
        <v>6.5440000000000003E-3</v>
      </c>
      <c r="X66">
        <v>5.8279999999999998E-3</v>
      </c>
      <c r="Y66">
        <v>5.7559999999999998E-3</v>
      </c>
      <c r="Z66" t="s">
        <v>173</v>
      </c>
      <c r="AA66">
        <v>8.34</v>
      </c>
      <c r="AB66">
        <v>41.87</v>
      </c>
      <c r="AC66">
        <v>2.2799999999999998</v>
      </c>
      <c r="AD66">
        <v>5.4</v>
      </c>
      <c r="AE66">
        <v>47.18</v>
      </c>
      <c r="AF66">
        <v>27.48</v>
      </c>
      <c r="AG66">
        <v>38.159999999999997</v>
      </c>
      <c r="AH66">
        <v>51.51</v>
      </c>
      <c r="AI66">
        <v>34</v>
      </c>
      <c r="AJ66">
        <v>39.659999999999997</v>
      </c>
      <c r="AK66">
        <v>26.82</v>
      </c>
      <c r="AL66">
        <v>30.39</v>
      </c>
      <c r="AM66">
        <v>36.74</v>
      </c>
      <c r="AN66">
        <v>33.979999999999997</v>
      </c>
      <c r="AO66">
        <v>37.130000000000003</v>
      </c>
      <c r="AP66">
        <v>40.39</v>
      </c>
      <c r="AQ66">
        <v>44.51</v>
      </c>
      <c r="AR66">
        <v>33.630000000000003</v>
      </c>
      <c r="AS66" t="s">
        <v>175</v>
      </c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x14ac:dyDescent="0.35">
      <c r="A67" t="s">
        <v>138</v>
      </c>
      <c r="B67" t="s">
        <v>62</v>
      </c>
      <c r="C67" t="s">
        <v>49</v>
      </c>
      <c r="D67" s="1">
        <v>45632.73541666667</v>
      </c>
      <c r="E67">
        <v>1101</v>
      </c>
      <c r="F67" t="s">
        <v>119</v>
      </c>
      <c r="G67" t="s">
        <v>172</v>
      </c>
      <c r="H67">
        <v>8.6650000000000008E-3</v>
      </c>
      <c r="I67">
        <v>1.4499999999999999E-3</v>
      </c>
      <c r="J67">
        <v>0.1618</v>
      </c>
      <c r="K67">
        <v>0.1686</v>
      </c>
      <c r="L67">
        <v>1.5870000000000001E-3</v>
      </c>
      <c r="M67">
        <v>2.1410000000000001E-3</v>
      </c>
      <c r="N67">
        <v>1.5280000000000001E-3</v>
      </c>
      <c r="O67">
        <v>7.559E-4</v>
      </c>
      <c r="P67">
        <v>2.4610000000000001E-3</v>
      </c>
      <c r="Q67">
        <v>2.1900000000000001E-3</v>
      </c>
      <c r="R67">
        <v>3.333E-3</v>
      </c>
      <c r="S67">
        <v>3.7859999999999999E-3</v>
      </c>
      <c r="T67">
        <v>1.9E-3</v>
      </c>
      <c r="U67">
        <v>1.7780000000000001E-3</v>
      </c>
      <c r="V67">
        <v>1.7949999999999999E-3</v>
      </c>
      <c r="W67">
        <v>1.7179999999999999E-3</v>
      </c>
      <c r="X67">
        <v>2.049E-3</v>
      </c>
      <c r="Y67">
        <v>1.8400000000000001E-3</v>
      </c>
      <c r="Z67" t="s">
        <v>173</v>
      </c>
      <c r="AA67">
        <v>12.56</v>
      </c>
      <c r="AB67">
        <v>61.03</v>
      </c>
      <c r="AC67">
        <v>3.86</v>
      </c>
      <c r="AD67">
        <v>5.54</v>
      </c>
      <c r="AE67">
        <v>42.48</v>
      </c>
      <c r="AF67">
        <v>34.840000000000003</v>
      </c>
      <c r="AG67">
        <v>46.7</v>
      </c>
      <c r="AH67" t="s">
        <v>174</v>
      </c>
      <c r="AI67">
        <v>48.15</v>
      </c>
      <c r="AJ67">
        <v>48.08</v>
      </c>
      <c r="AK67">
        <v>28.15</v>
      </c>
      <c r="AL67">
        <v>25.16</v>
      </c>
      <c r="AM67">
        <v>59.05</v>
      </c>
      <c r="AN67">
        <v>48.18</v>
      </c>
      <c r="AO67">
        <v>35.67</v>
      </c>
      <c r="AP67">
        <v>39.229999999999997</v>
      </c>
      <c r="AQ67">
        <v>73.400000000000006</v>
      </c>
      <c r="AR67">
        <v>58.59</v>
      </c>
      <c r="AS67" t="s">
        <v>175</v>
      </c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x14ac:dyDescent="0.35">
      <c r="A68" t="s">
        <v>139</v>
      </c>
      <c r="B68" t="s">
        <v>65</v>
      </c>
      <c r="C68" t="s">
        <v>66</v>
      </c>
      <c r="D68" s="1">
        <v>45632.738194444442</v>
      </c>
      <c r="E68">
        <v>3509</v>
      </c>
      <c r="F68" t="s">
        <v>119</v>
      </c>
      <c r="G68" t="s">
        <v>172</v>
      </c>
      <c r="H68">
        <v>7.9489999999999995E-3</v>
      </c>
      <c r="I68">
        <v>2.6410000000000001E-3</v>
      </c>
      <c r="J68">
        <v>207.2</v>
      </c>
      <c r="K68">
        <v>209.3</v>
      </c>
      <c r="L68">
        <v>3.1380000000000002E-3</v>
      </c>
      <c r="M68">
        <v>1.9840000000000001E-3</v>
      </c>
      <c r="N68">
        <v>1.6299999999999999E-3</v>
      </c>
      <c r="O68">
        <v>2.1069999999999999E-3</v>
      </c>
      <c r="P68">
        <v>2.8050000000000002E-3</v>
      </c>
      <c r="Q68">
        <v>2.2960000000000001E-2</v>
      </c>
      <c r="R68">
        <v>4.633E-3</v>
      </c>
      <c r="S68">
        <v>1.756E-3</v>
      </c>
      <c r="T68">
        <v>1.586E-3</v>
      </c>
      <c r="U68">
        <v>1.758E-3</v>
      </c>
      <c r="V68">
        <v>1.812E-3</v>
      </c>
      <c r="W68">
        <v>1.4859999999999999E-3</v>
      </c>
      <c r="X68">
        <v>1.7799999999999999E-3</v>
      </c>
      <c r="Y68">
        <v>1.513E-3</v>
      </c>
      <c r="Z68" t="s">
        <v>173</v>
      </c>
      <c r="AA68">
        <v>15.75</v>
      </c>
      <c r="AB68">
        <v>21.84</v>
      </c>
      <c r="AC68">
        <v>1.3</v>
      </c>
      <c r="AD68">
        <v>1.04</v>
      </c>
      <c r="AE68">
        <v>17.72</v>
      </c>
      <c r="AF68">
        <v>22.08</v>
      </c>
      <c r="AG68">
        <v>26.11</v>
      </c>
      <c r="AH68">
        <v>17.559999999999999</v>
      </c>
      <c r="AI68">
        <v>21.17</v>
      </c>
      <c r="AJ68">
        <v>1.4</v>
      </c>
      <c r="AK68">
        <v>40.43</v>
      </c>
      <c r="AL68">
        <v>12.91</v>
      </c>
      <c r="AM68">
        <v>21.35</v>
      </c>
      <c r="AN68">
        <v>23.47</v>
      </c>
      <c r="AO68">
        <v>45.62</v>
      </c>
      <c r="AP68">
        <v>40.729999999999997</v>
      </c>
      <c r="AQ68">
        <v>17.02</v>
      </c>
      <c r="AR68">
        <v>34.22</v>
      </c>
      <c r="AS68" t="s">
        <v>175</v>
      </c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x14ac:dyDescent="0.35">
      <c r="A69" t="s">
        <v>140</v>
      </c>
      <c r="B69" t="s">
        <v>68</v>
      </c>
      <c r="C69" t="s">
        <v>69</v>
      </c>
      <c r="D69" s="1">
        <v>45632.741666666669</v>
      </c>
      <c r="E69">
        <v>3401</v>
      </c>
      <c r="F69" t="s">
        <v>119</v>
      </c>
      <c r="G69" t="s">
        <v>172</v>
      </c>
      <c r="H69">
        <v>5.7790000000000003E-3</v>
      </c>
      <c r="I69">
        <v>-9.079E-4</v>
      </c>
      <c r="J69">
        <v>6.2770000000000006E-2</v>
      </c>
      <c r="K69">
        <v>6.114E-2</v>
      </c>
      <c r="L69">
        <v>6.7549999999999999E-4</v>
      </c>
      <c r="M69">
        <v>106.4</v>
      </c>
      <c r="N69">
        <v>1.158E-3</v>
      </c>
      <c r="O69">
        <v>-4.8139999999999999E-4</v>
      </c>
      <c r="P69">
        <v>-7.9520000000000003E-4</v>
      </c>
      <c r="Q69" s="2">
        <v>-4.4329999999999997E-5</v>
      </c>
      <c r="R69">
        <v>0.71409999999999996</v>
      </c>
      <c r="S69">
        <v>1.49E-2</v>
      </c>
      <c r="T69">
        <v>-4.9379999999999997E-4</v>
      </c>
      <c r="U69">
        <v>-3.2899999999999997E-4</v>
      </c>
      <c r="V69" s="2">
        <v>7.6879999999999996E-5</v>
      </c>
      <c r="W69">
        <v>-2.0029999999999999E-4</v>
      </c>
      <c r="X69">
        <v>2.139E-4</v>
      </c>
      <c r="Y69">
        <v>-6.4349999999999997E-4</v>
      </c>
      <c r="Z69" t="s">
        <v>173</v>
      </c>
      <c r="AA69">
        <v>22.82</v>
      </c>
      <c r="AB69">
        <v>7.22</v>
      </c>
      <c r="AC69">
        <v>30.32</v>
      </c>
      <c r="AD69">
        <v>19.73</v>
      </c>
      <c r="AE69">
        <v>47.71</v>
      </c>
      <c r="AF69">
        <v>0.65</v>
      </c>
      <c r="AG69">
        <v>6.68</v>
      </c>
      <c r="AH69">
        <v>90.34</v>
      </c>
      <c r="AI69">
        <v>15.1</v>
      </c>
      <c r="AJ69" t="s">
        <v>174</v>
      </c>
      <c r="AK69">
        <v>1.85</v>
      </c>
      <c r="AL69">
        <v>1.34</v>
      </c>
      <c r="AM69">
        <v>22.24</v>
      </c>
      <c r="AN69">
        <v>22.18</v>
      </c>
      <c r="AO69" t="s">
        <v>174</v>
      </c>
      <c r="AP69">
        <v>43.81</v>
      </c>
      <c r="AQ69">
        <v>33.630000000000003</v>
      </c>
      <c r="AR69">
        <v>23.19</v>
      </c>
      <c r="AS69" t="s">
        <v>175</v>
      </c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x14ac:dyDescent="0.35">
      <c r="A70" t="s">
        <v>141</v>
      </c>
      <c r="B70" t="s">
        <v>71</v>
      </c>
      <c r="C70" t="s">
        <v>72</v>
      </c>
      <c r="D70" s="1">
        <v>45632.744444444441</v>
      </c>
      <c r="E70">
        <v>3402</v>
      </c>
      <c r="F70" t="s">
        <v>119</v>
      </c>
      <c r="G70" t="s">
        <v>172</v>
      </c>
      <c r="H70">
        <v>8.1060000000000004E-3</v>
      </c>
      <c r="I70">
        <v>-9.613E-4</v>
      </c>
      <c r="J70">
        <v>1.5610000000000001E-2</v>
      </c>
      <c r="K70">
        <v>1.7639999999999999E-2</v>
      </c>
      <c r="L70">
        <v>-5.1380000000000002E-4</v>
      </c>
      <c r="M70">
        <v>4.308E-2</v>
      </c>
      <c r="N70">
        <v>108</v>
      </c>
      <c r="O70">
        <v>2.006E-3</v>
      </c>
      <c r="P70">
        <v>1.8149999999999999E-4</v>
      </c>
      <c r="Q70">
        <v>-2.0719999999999999E-4</v>
      </c>
      <c r="R70">
        <v>7.7709999999999999</v>
      </c>
      <c r="S70">
        <v>2.1250000000000002E-3</v>
      </c>
      <c r="T70">
        <v>-3.2160000000000001E-4</v>
      </c>
      <c r="U70">
        <v>-1.3410000000000001E-4</v>
      </c>
      <c r="V70">
        <v>1.6220000000000001E-4</v>
      </c>
      <c r="W70">
        <v>-2.7159999999999999E-4</v>
      </c>
      <c r="X70">
        <v>-2.7460000000000001E-4</v>
      </c>
      <c r="Y70">
        <v>-6.7940000000000003E-4</v>
      </c>
      <c r="Z70" t="s">
        <v>173</v>
      </c>
      <c r="AA70">
        <v>19.53</v>
      </c>
      <c r="AB70">
        <v>13.19</v>
      </c>
      <c r="AC70">
        <v>38.14</v>
      </c>
      <c r="AD70">
        <v>20.52</v>
      </c>
      <c r="AE70">
        <v>28.82</v>
      </c>
      <c r="AF70">
        <v>59.01</v>
      </c>
      <c r="AG70">
        <v>0.73</v>
      </c>
      <c r="AH70">
        <v>30.48</v>
      </c>
      <c r="AI70" t="s">
        <v>174</v>
      </c>
      <c r="AJ70">
        <v>16.7</v>
      </c>
      <c r="AK70">
        <v>1</v>
      </c>
      <c r="AL70">
        <v>0.59</v>
      </c>
      <c r="AM70" t="s">
        <v>174</v>
      </c>
      <c r="AN70">
        <v>47.55</v>
      </c>
      <c r="AO70" t="s">
        <v>174</v>
      </c>
      <c r="AP70">
        <v>27.4</v>
      </c>
      <c r="AQ70">
        <v>59.58</v>
      </c>
      <c r="AR70">
        <v>15.23</v>
      </c>
      <c r="AS70" t="s">
        <v>175</v>
      </c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x14ac:dyDescent="0.35">
      <c r="A71" t="s">
        <v>142</v>
      </c>
      <c r="B71" t="s">
        <v>74</v>
      </c>
      <c r="C71" t="s">
        <v>75</v>
      </c>
      <c r="D71" s="1">
        <v>45632.74722222222</v>
      </c>
      <c r="E71">
        <v>3403</v>
      </c>
      <c r="F71" t="s">
        <v>119</v>
      </c>
      <c r="G71" t="s">
        <v>172</v>
      </c>
      <c r="H71">
        <v>6.326E-3</v>
      </c>
      <c r="I71">
        <v>-1.274E-3</v>
      </c>
      <c r="J71">
        <v>-1.2489999999999999E-3</v>
      </c>
      <c r="K71">
        <v>-4.4209999999999996E-3</v>
      </c>
      <c r="L71">
        <v>-6.4360000000000003E-4</v>
      </c>
      <c r="M71">
        <v>1.9040000000000001E-3</v>
      </c>
      <c r="N71">
        <v>2.0029999999999999E-2</v>
      </c>
      <c r="O71">
        <v>107.7</v>
      </c>
      <c r="P71">
        <v>1.2279999999999999E-3</v>
      </c>
      <c r="Q71">
        <v>-2.6939999999999999E-4</v>
      </c>
      <c r="R71">
        <v>1.699E-3</v>
      </c>
      <c r="S71">
        <v>0.155</v>
      </c>
      <c r="T71">
        <v>4.5510000000000002E-2</v>
      </c>
      <c r="U71">
        <v>3.5620000000000001E-3</v>
      </c>
      <c r="V71">
        <v>1.7229999999999999E-2</v>
      </c>
      <c r="W71">
        <v>-6.378E-4</v>
      </c>
      <c r="X71">
        <v>-4.594E-4</v>
      </c>
      <c r="Y71">
        <v>-9.9909999999999994E-4</v>
      </c>
      <c r="Z71" t="s">
        <v>173</v>
      </c>
      <c r="AA71">
        <v>20.85</v>
      </c>
      <c r="AB71">
        <v>8.0500000000000007</v>
      </c>
      <c r="AC71" t="s">
        <v>174</v>
      </c>
      <c r="AD71">
        <v>8.84</v>
      </c>
      <c r="AE71">
        <v>12.19</v>
      </c>
      <c r="AF71">
        <v>29.67</v>
      </c>
      <c r="AG71">
        <v>75.14</v>
      </c>
      <c r="AH71">
        <v>0.87</v>
      </c>
      <c r="AI71">
        <v>60.28</v>
      </c>
      <c r="AJ71">
        <v>49.22</v>
      </c>
      <c r="AK71">
        <v>67.63</v>
      </c>
      <c r="AL71">
        <v>0.84</v>
      </c>
      <c r="AM71">
        <v>4.34</v>
      </c>
      <c r="AN71">
        <v>8.0299999999999994</v>
      </c>
      <c r="AO71">
        <v>3.81</v>
      </c>
      <c r="AP71">
        <v>8.1199999999999992</v>
      </c>
      <c r="AQ71">
        <v>19</v>
      </c>
      <c r="AR71">
        <v>3.91</v>
      </c>
      <c r="AS71" t="s">
        <v>175</v>
      </c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x14ac:dyDescent="0.35">
      <c r="A72" t="s">
        <v>143</v>
      </c>
      <c r="B72" t="s">
        <v>77</v>
      </c>
      <c r="C72" t="s">
        <v>78</v>
      </c>
      <c r="D72" s="1">
        <v>45632.750694444447</v>
      </c>
      <c r="E72">
        <v>3404</v>
      </c>
      <c r="F72" t="s">
        <v>119</v>
      </c>
      <c r="G72" t="s">
        <v>172</v>
      </c>
      <c r="H72">
        <v>5.8209999999999998E-3</v>
      </c>
      <c r="I72">
        <v>-1.0970000000000001E-3</v>
      </c>
      <c r="J72">
        <v>-1.4339999999999999E-3</v>
      </c>
      <c r="K72">
        <v>-4.2930000000000003E-4</v>
      </c>
      <c r="L72">
        <v>-5.9690000000000003E-4</v>
      </c>
      <c r="M72">
        <v>2.039E-3</v>
      </c>
      <c r="N72">
        <v>6.6490000000000004E-3</v>
      </c>
      <c r="O72">
        <v>2.8209999999999999E-2</v>
      </c>
      <c r="P72">
        <v>106.2</v>
      </c>
      <c r="Q72">
        <v>-3.6469999999999997E-4</v>
      </c>
      <c r="R72">
        <v>6.8289999999999996E-4</v>
      </c>
      <c r="S72">
        <v>-8.1249999999999996E-4</v>
      </c>
      <c r="T72">
        <v>0.1578</v>
      </c>
      <c r="U72">
        <v>4.1619999999999997E-2</v>
      </c>
      <c r="V72">
        <v>1.24E-2</v>
      </c>
      <c r="W72">
        <v>9.4140000000000005E-3</v>
      </c>
      <c r="X72">
        <v>2.4399999999999999E-4</v>
      </c>
      <c r="Y72">
        <v>-7.9569999999999999E-4</v>
      </c>
      <c r="Z72" t="s">
        <v>173</v>
      </c>
      <c r="AA72">
        <v>8.41</v>
      </c>
      <c r="AB72">
        <v>5.1100000000000003</v>
      </c>
      <c r="AC72">
        <v>88.49</v>
      </c>
      <c r="AD72" t="s">
        <v>174</v>
      </c>
      <c r="AE72">
        <v>14.48</v>
      </c>
      <c r="AF72">
        <v>9.8800000000000008</v>
      </c>
      <c r="AG72">
        <v>24.08</v>
      </c>
      <c r="AH72">
        <v>32.06</v>
      </c>
      <c r="AI72">
        <v>0.92</v>
      </c>
      <c r="AJ72">
        <v>81</v>
      </c>
      <c r="AK72">
        <v>50.67</v>
      </c>
      <c r="AL72">
        <v>5.26</v>
      </c>
      <c r="AM72">
        <v>3.2</v>
      </c>
      <c r="AN72">
        <v>3.1</v>
      </c>
      <c r="AO72">
        <v>8.44</v>
      </c>
      <c r="AP72">
        <v>3.02</v>
      </c>
      <c r="AQ72">
        <v>43.32</v>
      </c>
      <c r="AR72">
        <v>6.31</v>
      </c>
      <c r="AS72" t="s">
        <v>175</v>
      </c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x14ac:dyDescent="0.35">
      <c r="A73" t="s">
        <v>144</v>
      </c>
      <c r="B73" t="s">
        <v>80</v>
      </c>
      <c r="C73" t="s">
        <v>81</v>
      </c>
      <c r="D73" s="1">
        <v>45632.753472222219</v>
      </c>
      <c r="E73">
        <v>3405</v>
      </c>
      <c r="F73" t="s">
        <v>119</v>
      </c>
      <c r="G73" t="s">
        <v>172</v>
      </c>
      <c r="H73">
        <v>6.0219999999999996E-3</v>
      </c>
      <c r="I73">
        <v>-1.0319999999999999E-3</v>
      </c>
      <c r="J73">
        <v>-1.5750000000000001E-4</v>
      </c>
      <c r="K73">
        <v>-5.3129999999999996E-4</v>
      </c>
      <c r="L73">
        <v>-6.4119999999999997E-4</v>
      </c>
      <c r="M73">
        <v>5.5429999999999998E-4</v>
      </c>
      <c r="N73">
        <v>1.98E-3</v>
      </c>
      <c r="O73">
        <v>3.6939999999999998E-3</v>
      </c>
      <c r="P73">
        <v>2.1430000000000001E-2</v>
      </c>
      <c r="Q73">
        <v>111</v>
      </c>
      <c r="R73">
        <v>4.9200000000000003E-4</v>
      </c>
      <c r="S73">
        <v>-8.6790000000000001E-4</v>
      </c>
      <c r="T73">
        <v>-8.5490000000000002E-4</v>
      </c>
      <c r="U73">
        <v>-5.3410000000000003E-4</v>
      </c>
      <c r="V73">
        <v>8.5889999999999994E-2</v>
      </c>
      <c r="W73">
        <v>2.146E-2</v>
      </c>
      <c r="X73">
        <v>-3.5290000000000001E-4</v>
      </c>
      <c r="Y73">
        <v>-9.4990000000000005E-4</v>
      </c>
      <c r="Z73" t="s">
        <v>173</v>
      </c>
      <c r="AA73">
        <v>54.12</v>
      </c>
      <c r="AB73">
        <v>4.4800000000000004</v>
      </c>
      <c r="AC73" t="s">
        <v>174</v>
      </c>
      <c r="AD73" t="s">
        <v>174</v>
      </c>
      <c r="AE73">
        <v>12.81</v>
      </c>
      <c r="AF73">
        <v>54.07</v>
      </c>
      <c r="AG73">
        <v>47.66</v>
      </c>
      <c r="AH73">
        <v>40.96</v>
      </c>
      <c r="AI73">
        <v>33.479999999999997</v>
      </c>
      <c r="AJ73">
        <v>0.81</v>
      </c>
      <c r="AK73">
        <v>92.7</v>
      </c>
      <c r="AL73">
        <v>9</v>
      </c>
      <c r="AM73">
        <v>8.18</v>
      </c>
      <c r="AN73">
        <v>1.7</v>
      </c>
      <c r="AO73">
        <v>3.4</v>
      </c>
      <c r="AP73">
        <v>1.55</v>
      </c>
      <c r="AQ73">
        <v>12.01</v>
      </c>
      <c r="AR73">
        <v>7.07</v>
      </c>
      <c r="AS73" t="s">
        <v>175</v>
      </c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x14ac:dyDescent="0.35">
      <c r="A74" t="s">
        <v>145</v>
      </c>
      <c r="B74" t="s">
        <v>83</v>
      </c>
      <c r="C74" t="s">
        <v>84</v>
      </c>
      <c r="D74" s="1">
        <v>45632.756944444445</v>
      </c>
      <c r="E74">
        <v>3406</v>
      </c>
      <c r="F74" t="s">
        <v>119</v>
      </c>
      <c r="G74" t="s">
        <v>172</v>
      </c>
      <c r="H74">
        <v>6.0229999999999997E-3</v>
      </c>
      <c r="I74">
        <v>-4.5849999999999998E-4</v>
      </c>
      <c r="J74">
        <v>1.038E-4</v>
      </c>
      <c r="K74">
        <v>-6.2390000000000004E-4</v>
      </c>
      <c r="L74">
        <v>7.27E-4</v>
      </c>
      <c r="M74">
        <v>9.4260000000000004E-4</v>
      </c>
      <c r="N74">
        <v>3.3769999999999998E-3</v>
      </c>
      <c r="O74">
        <v>6.4200000000000004E-3</v>
      </c>
      <c r="P74">
        <v>1.204E-2</v>
      </c>
      <c r="Q74">
        <v>3.9019999999999999E-2</v>
      </c>
      <c r="R74">
        <v>100.5</v>
      </c>
      <c r="S74">
        <v>-2.2389999999999999E-4</v>
      </c>
      <c r="T74">
        <v>-8.7690000000000001E-4</v>
      </c>
      <c r="U74">
        <v>-3.4890000000000002E-4</v>
      </c>
      <c r="V74" s="2">
        <v>-6.7319999999999999E-5</v>
      </c>
      <c r="W74">
        <v>-2.6509999999999999E-4</v>
      </c>
      <c r="X74">
        <v>0.61609999999999998</v>
      </c>
      <c r="Y74">
        <v>1.873E-2</v>
      </c>
      <c r="Z74" t="s">
        <v>173</v>
      </c>
      <c r="AA74">
        <v>0.9</v>
      </c>
      <c r="AB74">
        <v>36.86</v>
      </c>
      <c r="AC74" t="s">
        <v>174</v>
      </c>
      <c r="AD74" t="s">
        <v>174</v>
      </c>
      <c r="AE74">
        <v>35.97</v>
      </c>
      <c r="AF74">
        <v>37.75</v>
      </c>
      <c r="AG74">
        <v>26.2</v>
      </c>
      <c r="AH74">
        <v>33.159999999999997</v>
      </c>
      <c r="AI74">
        <v>35.020000000000003</v>
      </c>
      <c r="AJ74">
        <v>34.57</v>
      </c>
      <c r="AK74">
        <v>1.01</v>
      </c>
      <c r="AL74">
        <v>30.07</v>
      </c>
      <c r="AM74">
        <v>24.99</v>
      </c>
      <c r="AN74">
        <v>23.93</v>
      </c>
      <c r="AO74" t="s">
        <v>174</v>
      </c>
      <c r="AP74">
        <v>47.94</v>
      </c>
      <c r="AQ74">
        <v>1.1399999999999999</v>
      </c>
      <c r="AR74">
        <v>2.4</v>
      </c>
      <c r="AS74" t="s">
        <v>175</v>
      </c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x14ac:dyDescent="0.35">
      <c r="A75" t="s">
        <v>146</v>
      </c>
      <c r="B75" t="s">
        <v>86</v>
      </c>
      <c r="C75" t="s">
        <v>87</v>
      </c>
      <c r="D75" s="1">
        <v>45632.759722222225</v>
      </c>
      <c r="E75">
        <v>3407</v>
      </c>
      <c r="F75" t="s">
        <v>119</v>
      </c>
      <c r="G75" t="s">
        <v>172</v>
      </c>
      <c r="H75">
        <v>5.8440000000000002E-3</v>
      </c>
      <c r="I75">
        <v>-1.0970000000000001E-3</v>
      </c>
      <c r="J75">
        <v>-3.3170000000000001E-3</v>
      </c>
      <c r="K75">
        <v>-1.8600000000000001E-3</v>
      </c>
      <c r="L75">
        <v>-6.5760000000000005E-4</v>
      </c>
      <c r="M75">
        <v>-3.0850000000000002E-4</v>
      </c>
      <c r="N75">
        <v>1.9909999999999999E-4</v>
      </c>
      <c r="O75">
        <v>4.1110000000000002E-4</v>
      </c>
      <c r="P75">
        <v>1.475E-3</v>
      </c>
      <c r="Q75">
        <v>4.0879999999999996E-3</v>
      </c>
      <c r="R75">
        <v>2.5270000000000001E-2</v>
      </c>
      <c r="S75">
        <v>115.4</v>
      </c>
      <c r="T75">
        <v>-5.9829999999999996E-4</v>
      </c>
      <c r="U75">
        <v>-5.819E-4</v>
      </c>
      <c r="V75">
        <v>-2.4649999999999997E-4</v>
      </c>
      <c r="W75">
        <v>-6.3659999999999997E-4</v>
      </c>
      <c r="X75">
        <v>-1.166E-4</v>
      </c>
      <c r="Y75">
        <v>0.78620000000000001</v>
      </c>
      <c r="Z75" t="s">
        <v>173</v>
      </c>
      <c r="AA75">
        <v>30.12</v>
      </c>
      <c r="AB75">
        <v>12.94</v>
      </c>
      <c r="AC75">
        <v>23.04</v>
      </c>
      <c r="AD75">
        <v>44.79</v>
      </c>
      <c r="AE75">
        <v>16.739999999999998</v>
      </c>
      <c r="AF75">
        <v>58.25</v>
      </c>
      <c r="AG75">
        <v>98.14</v>
      </c>
      <c r="AH75">
        <v>91.56</v>
      </c>
      <c r="AI75">
        <v>57.86</v>
      </c>
      <c r="AJ75">
        <v>38.97</v>
      </c>
      <c r="AK75">
        <v>64.540000000000006</v>
      </c>
      <c r="AL75">
        <v>1.1499999999999999</v>
      </c>
      <c r="AM75">
        <v>53.7</v>
      </c>
      <c r="AN75">
        <v>5.73</v>
      </c>
      <c r="AO75">
        <v>72.98</v>
      </c>
      <c r="AP75">
        <v>14.17</v>
      </c>
      <c r="AQ75" t="s">
        <v>174</v>
      </c>
      <c r="AR75">
        <v>1.21</v>
      </c>
      <c r="AS75" t="s">
        <v>175</v>
      </c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x14ac:dyDescent="0.35">
      <c r="A76" t="s">
        <v>147</v>
      </c>
      <c r="B76" t="s">
        <v>62</v>
      </c>
      <c r="C76" t="s">
        <v>49</v>
      </c>
      <c r="D76" s="1">
        <v>45632.762499999997</v>
      </c>
      <c r="E76">
        <v>1101</v>
      </c>
      <c r="F76" t="s">
        <v>119</v>
      </c>
      <c r="G76" t="s">
        <v>172</v>
      </c>
      <c r="H76">
        <v>6.646E-3</v>
      </c>
      <c r="I76" s="2">
        <v>-1.749E-5</v>
      </c>
      <c r="J76">
        <v>0.1532</v>
      </c>
      <c r="K76">
        <v>0.15260000000000001</v>
      </c>
      <c r="L76">
        <v>2.0440000000000001E-4</v>
      </c>
      <c r="M76">
        <v>9.946E-4</v>
      </c>
      <c r="N76">
        <v>1.3090000000000001E-3</v>
      </c>
      <c r="O76">
        <v>2.1220000000000002E-3</v>
      </c>
      <c r="P76">
        <v>2.4689999999999998E-3</v>
      </c>
      <c r="Q76">
        <v>7.7580000000000001E-3</v>
      </c>
      <c r="R76">
        <v>1.321E-2</v>
      </c>
      <c r="S76">
        <v>4.3920000000000001E-2</v>
      </c>
      <c r="T76">
        <v>5.6090000000000003E-4</v>
      </c>
      <c r="U76">
        <v>3.6759999999999999E-4</v>
      </c>
      <c r="V76">
        <v>6.9950000000000003E-4</v>
      </c>
      <c r="W76">
        <v>2.475E-4</v>
      </c>
      <c r="X76">
        <v>4.6079999999999998E-4</v>
      </c>
      <c r="Y76">
        <v>6.6710000000000001E-4</v>
      </c>
      <c r="Z76" t="s">
        <v>173</v>
      </c>
      <c r="AA76">
        <v>3.13</v>
      </c>
      <c r="AB76" t="s">
        <v>174</v>
      </c>
      <c r="AC76">
        <v>3.11</v>
      </c>
      <c r="AD76">
        <v>6.76</v>
      </c>
      <c r="AE76" t="s">
        <v>174</v>
      </c>
      <c r="AF76">
        <v>16.12</v>
      </c>
      <c r="AG76">
        <v>9.39</v>
      </c>
      <c r="AH76">
        <v>32.79</v>
      </c>
      <c r="AI76">
        <v>10.56</v>
      </c>
      <c r="AJ76">
        <v>20.56</v>
      </c>
      <c r="AK76">
        <v>3.24</v>
      </c>
      <c r="AL76">
        <v>7.46</v>
      </c>
      <c r="AM76">
        <v>43.54</v>
      </c>
      <c r="AN76">
        <v>19.55</v>
      </c>
      <c r="AO76">
        <v>7.69</v>
      </c>
      <c r="AP76">
        <v>27.67</v>
      </c>
      <c r="AQ76" t="s">
        <v>174</v>
      </c>
      <c r="AR76">
        <v>31.21</v>
      </c>
      <c r="AS76" t="s">
        <v>175</v>
      </c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x14ac:dyDescent="0.35">
      <c r="A77" t="s">
        <v>148</v>
      </c>
      <c r="B77" t="s">
        <v>62</v>
      </c>
      <c r="C77" t="s">
        <v>49</v>
      </c>
      <c r="D77" s="1">
        <v>45632.765972222223</v>
      </c>
      <c r="E77">
        <v>1101</v>
      </c>
      <c r="F77" t="s">
        <v>119</v>
      </c>
      <c r="G77" t="s">
        <v>172</v>
      </c>
      <c r="H77">
        <v>7.1190000000000003E-3</v>
      </c>
      <c r="I77" s="2">
        <v>-2.7869999999999999E-5</v>
      </c>
      <c r="J77">
        <v>0.1517</v>
      </c>
      <c r="K77">
        <v>0.16070000000000001</v>
      </c>
      <c r="L77">
        <v>1.9210000000000001E-4</v>
      </c>
      <c r="M77">
        <v>8.4000000000000003E-4</v>
      </c>
      <c r="N77">
        <v>8.6379999999999996E-4</v>
      </c>
      <c r="O77">
        <v>9.1290000000000002E-4</v>
      </c>
      <c r="P77">
        <v>2.4020000000000001E-3</v>
      </c>
      <c r="Q77">
        <v>3.7000000000000002E-3</v>
      </c>
      <c r="R77">
        <v>7.169E-3</v>
      </c>
      <c r="S77">
        <v>1.554E-2</v>
      </c>
      <c r="T77">
        <v>7.94E-4</v>
      </c>
      <c r="U77">
        <v>4.5310000000000001E-4</v>
      </c>
      <c r="V77">
        <v>9.2159999999999996E-4</v>
      </c>
      <c r="W77">
        <v>4.1550000000000002E-4</v>
      </c>
      <c r="X77">
        <v>8.7120000000000003E-4</v>
      </c>
      <c r="Y77">
        <v>4.2690000000000002E-4</v>
      </c>
      <c r="Z77" t="s">
        <v>173</v>
      </c>
      <c r="AA77">
        <v>20.34</v>
      </c>
      <c r="AB77" t="s">
        <v>174</v>
      </c>
      <c r="AC77">
        <v>10.71</v>
      </c>
      <c r="AD77">
        <v>2.11</v>
      </c>
      <c r="AE77">
        <v>69.13</v>
      </c>
      <c r="AF77">
        <v>34.5</v>
      </c>
      <c r="AG77">
        <v>13.28</v>
      </c>
      <c r="AH77">
        <v>42.39</v>
      </c>
      <c r="AI77">
        <v>22.86</v>
      </c>
      <c r="AJ77">
        <v>27.97</v>
      </c>
      <c r="AK77">
        <v>47.02</v>
      </c>
      <c r="AL77">
        <v>30.07</v>
      </c>
      <c r="AM77">
        <v>69.400000000000006</v>
      </c>
      <c r="AN77">
        <v>38.979999999999997</v>
      </c>
      <c r="AO77">
        <v>58.41</v>
      </c>
      <c r="AP77">
        <v>55.07</v>
      </c>
      <c r="AQ77">
        <v>13.98</v>
      </c>
      <c r="AR77">
        <v>54.2</v>
      </c>
      <c r="AS77" t="s">
        <v>175</v>
      </c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x14ac:dyDescent="0.35">
      <c r="A78" t="s">
        <v>149</v>
      </c>
      <c r="B78" t="s">
        <v>91</v>
      </c>
      <c r="C78" t="s">
        <v>92</v>
      </c>
      <c r="D78" s="1">
        <v>45632.768750000003</v>
      </c>
      <c r="E78">
        <v>3411</v>
      </c>
      <c r="F78" t="s">
        <v>119</v>
      </c>
      <c r="G78" t="s">
        <v>172</v>
      </c>
      <c r="H78">
        <v>8.0400000000000003E-3</v>
      </c>
      <c r="I78">
        <v>-1.06E-3</v>
      </c>
      <c r="J78">
        <v>1.7999999999999999E-2</v>
      </c>
      <c r="K78">
        <v>2.436E-2</v>
      </c>
      <c r="L78">
        <v>-5.4960000000000002E-4</v>
      </c>
      <c r="M78">
        <v>-2.878E-4</v>
      </c>
      <c r="N78">
        <v>-4.5360000000000002E-4</v>
      </c>
      <c r="O78">
        <v>-8.8840000000000002E-4</v>
      </c>
      <c r="P78">
        <v>-3.815E-4</v>
      </c>
      <c r="Q78" s="2">
        <v>-2.1859999999999999E-6</v>
      </c>
      <c r="R78">
        <v>9.9799999999999997E-4</v>
      </c>
      <c r="S78">
        <v>1.377E-3</v>
      </c>
      <c r="T78">
        <v>-1.0870000000000001E-3</v>
      </c>
      <c r="U78">
        <v>-6.1830000000000001E-4</v>
      </c>
      <c r="V78" s="2">
        <v>-9.4820000000000004E-5</v>
      </c>
      <c r="W78">
        <v>-6.1959999999999999E-4</v>
      </c>
      <c r="X78">
        <v>-1.4449999999999999E-4</v>
      </c>
      <c r="Y78">
        <v>-8.9059999999999996E-4</v>
      </c>
      <c r="Z78" t="s">
        <v>173</v>
      </c>
      <c r="AA78">
        <v>25.85</v>
      </c>
      <c r="AB78">
        <v>11.1</v>
      </c>
      <c r="AC78">
        <v>16.059999999999999</v>
      </c>
      <c r="AD78">
        <v>12.74</v>
      </c>
      <c r="AE78">
        <v>18.010000000000002</v>
      </c>
      <c r="AF78">
        <v>16.21</v>
      </c>
      <c r="AG78">
        <v>17.850000000000001</v>
      </c>
      <c r="AH78">
        <v>20.51</v>
      </c>
      <c r="AI78">
        <v>75.05</v>
      </c>
      <c r="AJ78" t="s">
        <v>174</v>
      </c>
      <c r="AK78">
        <v>64.650000000000006</v>
      </c>
      <c r="AL78">
        <v>23.12</v>
      </c>
      <c r="AM78">
        <v>24.26</v>
      </c>
      <c r="AN78">
        <v>8.5299999999999994</v>
      </c>
      <c r="AO78" t="s">
        <v>174</v>
      </c>
      <c r="AP78">
        <v>7.57</v>
      </c>
      <c r="AQ78" t="s">
        <v>174</v>
      </c>
      <c r="AR78">
        <v>13.16</v>
      </c>
      <c r="AS78" t="s">
        <v>175</v>
      </c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x14ac:dyDescent="0.35">
      <c r="A79" t="s">
        <v>150</v>
      </c>
      <c r="B79" t="s">
        <v>94</v>
      </c>
      <c r="C79" t="s">
        <v>95</v>
      </c>
      <c r="D79" s="1">
        <v>45632.772222222222</v>
      </c>
      <c r="E79">
        <v>3412</v>
      </c>
      <c r="F79" t="s">
        <v>119</v>
      </c>
      <c r="G79" t="s">
        <v>172</v>
      </c>
      <c r="H79">
        <v>6.888E-3</v>
      </c>
      <c r="I79">
        <v>6.4900000000000001E-3</v>
      </c>
      <c r="J79">
        <v>0.27950000000000003</v>
      </c>
      <c r="K79">
        <v>0.28220000000000001</v>
      </c>
      <c r="L79">
        <v>3.6879999999999999E-3</v>
      </c>
      <c r="M79">
        <v>9.8139999999999998E-3</v>
      </c>
      <c r="N79">
        <v>6.0820000000000004E-4</v>
      </c>
      <c r="O79">
        <v>2.8089999999999999E-3</v>
      </c>
      <c r="P79">
        <v>7.9960000000000003E-4</v>
      </c>
      <c r="Q79">
        <v>-2.6650000000000003E-4</v>
      </c>
      <c r="R79">
        <v>1.1360000000000001E-3</v>
      </c>
      <c r="S79">
        <v>-1.8330000000000001E-4</v>
      </c>
      <c r="T79">
        <v>-8.6500000000000002E-5</v>
      </c>
      <c r="U79">
        <v>-5.0359999999999999E-4</v>
      </c>
      <c r="V79">
        <v>5.9960000000000005E-4</v>
      </c>
      <c r="W79">
        <v>-6.2500000000000001E-4</v>
      </c>
      <c r="X79">
        <v>1.7110000000000001E-4</v>
      </c>
      <c r="Y79">
        <v>-9.3760000000000002E-4</v>
      </c>
      <c r="Z79" t="s">
        <v>173</v>
      </c>
      <c r="AA79">
        <v>19.03</v>
      </c>
      <c r="AB79">
        <v>3.42</v>
      </c>
      <c r="AC79">
        <v>2.34</v>
      </c>
      <c r="AD79">
        <v>2.74</v>
      </c>
      <c r="AE79">
        <v>10.78</v>
      </c>
      <c r="AF79">
        <v>4.5199999999999996</v>
      </c>
      <c r="AG79">
        <v>24.22</v>
      </c>
      <c r="AH79">
        <v>18.05</v>
      </c>
      <c r="AI79">
        <v>24.14</v>
      </c>
      <c r="AJ79">
        <v>68.52</v>
      </c>
      <c r="AK79">
        <v>34.299999999999997</v>
      </c>
      <c r="AL79">
        <v>86.58</v>
      </c>
      <c r="AM79" t="s">
        <v>174</v>
      </c>
      <c r="AN79">
        <v>24.11</v>
      </c>
      <c r="AO79">
        <v>34.01</v>
      </c>
      <c r="AP79">
        <v>4.5199999999999996</v>
      </c>
      <c r="AQ79" t="s">
        <v>174</v>
      </c>
      <c r="AR79">
        <v>13.74</v>
      </c>
      <c r="AS79" t="s">
        <v>175</v>
      </c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x14ac:dyDescent="0.35">
      <c r="A80" t="s">
        <v>151</v>
      </c>
      <c r="B80" t="s">
        <v>97</v>
      </c>
      <c r="C80">
        <v>555</v>
      </c>
      <c r="D80" s="1">
        <v>45632.775000000001</v>
      </c>
      <c r="E80">
        <v>3101</v>
      </c>
      <c r="F80" t="s">
        <v>119</v>
      </c>
      <c r="G80" t="s">
        <v>172</v>
      </c>
      <c r="H80">
        <v>5.0509999999999999E-2</v>
      </c>
      <c r="I80">
        <v>0.18440000000000001</v>
      </c>
      <c r="J80">
        <v>0.67830000000000001</v>
      </c>
      <c r="K80">
        <v>0.6704</v>
      </c>
      <c r="L80">
        <v>0.1547</v>
      </c>
      <c r="M80">
        <v>0.31540000000000001</v>
      </c>
      <c r="N80">
        <v>3.669E-2</v>
      </c>
      <c r="O80">
        <v>0.15409999999999999</v>
      </c>
      <c r="P80">
        <v>3.1980000000000001E-2</v>
      </c>
      <c r="Q80">
        <v>6.7260000000000002E-3</v>
      </c>
      <c r="R80">
        <v>3.4250000000000003E-2</v>
      </c>
      <c r="S80">
        <v>5.9649999999999998E-3</v>
      </c>
      <c r="T80">
        <v>2.6290000000000001E-2</v>
      </c>
      <c r="U80">
        <v>5.3740000000000003E-3</v>
      </c>
      <c r="V80">
        <v>1.4250000000000001E-2</v>
      </c>
      <c r="W80">
        <v>1.3960000000000001E-3</v>
      </c>
      <c r="X80">
        <v>1.234E-2</v>
      </c>
      <c r="Y80">
        <v>1.1789999999999999E-3</v>
      </c>
      <c r="Z80" t="s">
        <v>173</v>
      </c>
      <c r="AA80">
        <v>2.98</v>
      </c>
      <c r="AB80">
        <v>0.81</v>
      </c>
      <c r="AC80">
        <v>2.64</v>
      </c>
      <c r="AD80">
        <v>1.1299999999999999</v>
      </c>
      <c r="AE80">
        <v>0.97</v>
      </c>
      <c r="AF80">
        <v>1.43</v>
      </c>
      <c r="AG80">
        <v>2.91</v>
      </c>
      <c r="AH80">
        <v>4.29</v>
      </c>
      <c r="AI80">
        <v>8.2799999999999994</v>
      </c>
      <c r="AJ80">
        <v>10.18</v>
      </c>
      <c r="AK80">
        <v>6.9</v>
      </c>
      <c r="AL80">
        <v>8.7799999999999994</v>
      </c>
      <c r="AM80">
        <v>2.75</v>
      </c>
      <c r="AN80">
        <v>5.3</v>
      </c>
      <c r="AO80">
        <v>4.04</v>
      </c>
      <c r="AP80">
        <v>10.42</v>
      </c>
      <c r="AQ80">
        <v>11.25</v>
      </c>
      <c r="AR80">
        <v>27.27</v>
      </c>
      <c r="AS80" t="s">
        <v>175</v>
      </c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x14ac:dyDescent="0.35">
      <c r="A81" t="s">
        <v>152</v>
      </c>
      <c r="B81" t="s">
        <v>99</v>
      </c>
      <c r="C81">
        <v>556</v>
      </c>
      <c r="D81" s="1">
        <v>45632.77847222222</v>
      </c>
      <c r="E81">
        <v>3102</v>
      </c>
      <c r="F81" t="s">
        <v>119</v>
      </c>
      <c r="G81" t="s">
        <v>172</v>
      </c>
      <c r="H81">
        <v>1.1359999999999999</v>
      </c>
      <c r="I81">
        <v>9.0670000000000002</v>
      </c>
      <c r="J81">
        <v>9.1679999999999993</v>
      </c>
      <c r="K81">
        <v>9.1620000000000008</v>
      </c>
      <c r="L81">
        <v>3.9180000000000001</v>
      </c>
      <c r="M81">
        <v>15.43</v>
      </c>
      <c r="N81">
        <v>1.877</v>
      </c>
      <c r="O81">
        <v>8.8759999999999994</v>
      </c>
      <c r="P81">
        <v>2.5569999999999999</v>
      </c>
      <c r="Q81">
        <v>0.55889999999999995</v>
      </c>
      <c r="R81">
        <v>2.5619999999999998</v>
      </c>
      <c r="S81">
        <v>0.39179999999999998</v>
      </c>
      <c r="T81">
        <v>2.1579999999999999</v>
      </c>
      <c r="U81">
        <v>0.41839999999999999</v>
      </c>
      <c r="V81">
        <v>1.0980000000000001</v>
      </c>
      <c r="W81">
        <v>0.1515</v>
      </c>
      <c r="X81">
        <v>0.9476</v>
      </c>
      <c r="Y81">
        <v>0.13969999999999999</v>
      </c>
      <c r="Z81" t="s">
        <v>173</v>
      </c>
      <c r="AA81">
        <v>0.73</v>
      </c>
      <c r="AB81">
        <v>0.59</v>
      </c>
      <c r="AC81">
        <v>0.18</v>
      </c>
      <c r="AD81">
        <v>0.28999999999999998</v>
      </c>
      <c r="AE81">
        <v>0.3</v>
      </c>
      <c r="AF81">
        <v>0.24</v>
      </c>
      <c r="AG81">
        <v>0.26</v>
      </c>
      <c r="AH81">
        <v>0.68</v>
      </c>
      <c r="AI81">
        <v>0.3</v>
      </c>
      <c r="AJ81">
        <v>0.99</v>
      </c>
      <c r="AK81">
        <v>0.73</v>
      </c>
      <c r="AL81">
        <v>0.73</v>
      </c>
      <c r="AM81">
        <v>0.91</v>
      </c>
      <c r="AN81">
        <v>1.27</v>
      </c>
      <c r="AO81">
        <v>1.31</v>
      </c>
      <c r="AP81">
        <v>1.68</v>
      </c>
      <c r="AQ81">
        <v>1.22</v>
      </c>
      <c r="AR81">
        <v>0.97</v>
      </c>
      <c r="AS81" t="s">
        <v>175</v>
      </c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x14ac:dyDescent="0.35">
      <c r="A82" t="s">
        <v>153</v>
      </c>
      <c r="B82" t="s">
        <v>101</v>
      </c>
      <c r="C82">
        <v>557</v>
      </c>
      <c r="D82" s="1">
        <v>45632.78125</v>
      </c>
      <c r="E82">
        <v>3103</v>
      </c>
      <c r="F82" t="s">
        <v>119</v>
      </c>
      <c r="G82" t="s">
        <v>172</v>
      </c>
      <c r="H82">
        <v>0.13</v>
      </c>
      <c r="I82">
        <v>0.75439999999999996</v>
      </c>
      <c r="J82">
        <v>0.5091</v>
      </c>
      <c r="K82">
        <v>0.50209999999999999</v>
      </c>
      <c r="L82">
        <v>0.88700000000000001</v>
      </c>
      <c r="M82">
        <v>1.304</v>
      </c>
      <c r="N82">
        <v>0.18579999999999999</v>
      </c>
      <c r="O82">
        <v>0.7349</v>
      </c>
      <c r="P82">
        <v>0.14269999999999999</v>
      </c>
      <c r="Q82">
        <v>3.603E-2</v>
      </c>
      <c r="R82">
        <v>0.15840000000000001</v>
      </c>
      <c r="S82">
        <v>2.3060000000000001E-2</v>
      </c>
      <c r="T82">
        <v>0.12889999999999999</v>
      </c>
      <c r="U82">
        <v>2.5430000000000001E-2</v>
      </c>
      <c r="V82">
        <v>6.8140000000000006E-2</v>
      </c>
      <c r="W82">
        <v>9.7929999999999996E-3</v>
      </c>
      <c r="X82">
        <v>6.3990000000000005E-2</v>
      </c>
      <c r="Y82">
        <v>8.6370000000000006E-3</v>
      </c>
      <c r="Z82" t="s">
        <v>173</v>
      </c>
      <c r="AA82">
        <v>3.15</v>
      </c>
      <c r="AB82">
        <v>0.53</v>
      </c>
      <c r="AC82">
        <v>1.07</v>
      </c>
      <c r="AD82">
        <v>1.32</v>
      </c>
      <c r="AE82">
        <v>1.62</v>
      </c>
      <c r="AF82">
        <v>1.0900000000000001</v>
      </c>
      <c r="AG82">
        <v>1.41</v>
      </c>
      <c r="AH82">
        <v>1.01</v>
      </c>
      <c r="AI82">
        <v>0.66</v>
      </c>
      <c r="AJ82">
        <v>7.79</v>
      </c>
      <c r="AK82">
        <v>1.77</v>
      </c>
      <c r="AL82">
        <v>0.69</v>
      </c>
      <c r="AM82">
        <v>2.0699999999999998</v>
      </c>
      <c r="AN82">
        <v>0.11</v>
      </c>
      <c r="AO82">
        <v>4.3</v>
      </c>
      <c r="AP82">
        <v>7.3</v>
      </c>
      <c r="AQ82">
        <v>4.3600000000000003</v>
      </c>
      <c r="AR82">
        <v>8.58</v>
      </c>
      <c r="AS82" t="s">
        <v>175</v>
      </c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x14ac:dyDescent="0.35">
      <c r="A83" t="s">
        <v>154</v>
      </c>
      <c r="B83" t="s">
        <v>103</v>
      </c>
      <c r="C83">
        <v>558</v>
      </c>
      <c r="D83" s="1">
        <v>45632.78402777778</v>
      </c>
      <c r="E83">
        <v>3104</v>
      </c>
      <c r="F83" t="s">
        <v>119</v>
      </c>
      <c r="G83" t="s">
        <v>172</v>
      </c>
      <c r="H83">
        <v>0.41439999999999999</v>
      </c>
      <c r="I83">
        <v>8.1319999999999997</v>
      </c>
      <c r="J83">
        <v>3.2970000000000002</v>
      </c>
      <c r="K83">
        <v>3.2709999999999999</v>
      </c>
      <c r="L83">
        <v>6.2939999999999996</v>
      </c>
      <c r="M83">
        <v>19.16</v>
      </c>
      <c r="N83">
        <v>2.6360000000000001</v>
      </c>
      <c r="O83">
        <v>11.69</v>
      </c>
      <c r="P83">
        <v>2.92</v>
      </c>
      <c r="Q83">
        <v>0.69940000000000002</v>
      </c>
      <c r="R83">
        <v>2.911</v>
      </c>
      <c r="S83">
        <v>0.39069999999999999</v>
      </c>
      <c r="T83">
        <v>1.8720000000000001</v>
      </c>
      <c r="U83">
        <v>0.33100000000000002</v>
      </c>
      <c r="V83">
        <v>0.78700000000000003</v>
      </c>
      <c r="W83">
        <v>9.7040000000000001E-2</v>
      </c>
      <c r="X83">
        <v>0.59099999999999997</v>
      </c>
      <c r="Y83">
        <v>8.5389999999999994E-2</v>
      </c>
      <c r="Z83" t="s">
        <v>173</v>
      </c>
      <c r="AA83">
        <v>1.18</v>
      </c>
      <c r="AB83">
        <v>0.81</v>
      </c>
      <c r="AC83">
        <v>2.84</v>
      </c>
      <c r="AD83">
        <v>0.98</v>
      </c>
      <c r="AE83">
        <v>0.75</v>
      </c>
      <c r="AF83">
        <v>0.64</v>
      </c>
      <c r="AG83">
        <v>0.54</v>
      </c>
      <c r="AH83">
        <v>0.33</v>
      </c>
      <c r="AI83">
        <v>0.77</v>
      </c>
      <c r="AJ83">
        <v>1.1499999999999999</v>
      </c>
      <c r="AK83">
        <v>1.17</v>
      </c>
      <c r="AL83">
        <v>0.28000000000000003</v>
      </c>
      <c r="AM83">
        <v>0.94</v>
      </c>
      <c r="AN83">
        <v>0.7</v>
      </c>
      <c r="AO83">
        <v>1.1100000000000001</v>
      </c>
      <c r="AP83">
        <v>1.22</v>
      </c>
      <c r="AQ83">
        <v>1.36</v>
      </c>
      <c r="AR83">
        <v>0.81</v>
      </c>
      <c r="AS83" t="s">
        <v>175</v>
      </c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x14ac:dyDescent="0.35">
      <c r="A84" t="s">
        <v>155</v>
      </c>
      <c r="B84" t="s">
        <v>105</v>
      </c>
      <c r="C84">
        <v>561</v>
      </c>
      <c r="D84" s="1">
        <v>45632.787499999999</v>
      </c>
      <c r="E84">
        <v>3105</v>
      </c>
      <c r="F84" t="s">
        <v>119</v>
      </c>
      <c r="G84" t="s">
        <v>172</v>
      </c>
      <c r="H84">
        <v>0.1338</v>
      </c>
      <c r="I84">
        <v>0.39550000000000002</v>
      </c>
      <c r="J84">
        <v>1.532</v>
      </c>
      <c r="K84">
        <v>1.548</v>
      </c>
      <c r="L84">
        <v>0.3498</v>
      </c>
      <c r="M84">
        <v>0.70309999999999995</v>
      </c>
      <c r="N84">
        <v>8.047E-2</v>
      </c>
      <c r="O84">
        <v>0.31259999999999999</v>
      </c>
      <c r="P84">
        <v>6.5170000000000006E-2</v>
      </c>
      <c r="Q84">
        <v>1.3729999999999999E-2</v>
      </c>
      <c r="R84">
        <v>6.923E-2</v>
      </c>
      <c r="S84">
        <v>9.5639999999999996E-3</v>
      </c>
      <c r="T84">
        <v>5.697E-2</v>
      </c>
      <c r="U84">
        <v>1.1469999999999999E-2</v>
      </c>
      <c r="V84">
        <v>3.415E-2</v>
      </c>
      <c r="W84">
        <v>4.4380000000000001E-3</v>
      </c>
      <c r="X84">
        <v>3.1480000000000001E-2</v>
      </c>
      <c r="Y84">
        <v>4.1310000000000001E-3</v>
      </c>
      <c r="Z84" t="s">
        <v>173</v>
      </c>
      <c r="AA84">
        <v>2.12</v>
      </c>
      <c r="AB84">
        <v>1.2</v>
      </c>
      <c r="AC84">
        <v>3.48</v>
      </c>
      <c r="AD84">
        <v>1.25</v>
      </c>
      <c r="AE84">
        <v>0.25</v>
      </c>
      <c r="AF84">
        <v>0.79</v>
      </c>
      <c r="AG84">
        <v>1.63</v>
      </c>
      <c r="AH84">
        <v>1.4</v>
      </c>
      <c r="AI84">
        <v>2.5299999999999998</v>
      </c>
      <c r="AJ84">
        <v>6.86</v>
      </c>
      <c r="AK84">
        <v>2.12</v>
      </c>
      <c r="AL84">
        <v>1.64</v>
      </c>
      <c r="AM84">
        <v>4.24</v>
      </c>
      <c r="AN84">
        <v>0.96</v>
      </c>
      <c r="AO84">
        <v>2.35</v>
      </c>
      <c r="AP84">
        <v>3.42</v>
      </c>
      <c r="AQ84">
        <v>9.59</v>
      </c>
      <c r="AR84">
        <v>2.41</v>
      </c>
      <c r="AS84" t="s">
        <v>175</v>
      </c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x14ac:dyDescent="0.35">
      <c r="A85" t="s">
        <v>156</v>
      </c>
      <c r="B85" t="s">
        <v>107</v>
      </c>
      <c r="C85">
        <v>562</v>
      </c>
      <c r="D85" s="1">
        <v>45632.790277777778</v>
      </c>
      <c r="E85">
        <v>3106</v>
      </c>
      <c r="F85" t="s">
        <v>119</v>
      </c>
      <c r="G85" t="s">
        <v>172</v>
      </c>
      <c r="H85">
        <v>3.1549999999999998</v>
      </c>
      <c r="I85">
        <v>6.6159999999999997</v>
      </c>
      <c r="J85">
        <v>24.66</v>
      </c>
      <c r="K85">
        <v>24.83</v>
      </c>
      <c r="L85">
        <v>3.2789999999999999</v>
      </c>
      <c r="M85">
        <v>8.4420000000000002</v>
      </c>
      <c r="N85">
        <v>0.98580000000000001</v>
      </c>
      <c r="O85">
        <v>3.9129999999999998</v>
      </c>
      <c r="P85">
        <v>0.93579999999999997</v>
      </c>
      <c r="Q85">
        <v>0.1903</v>
      </c>
      <c r="R85">
        <v>1.0680000000000001</v>
      </c>
      <c r="S85">
        <v>0.19239999999999999</v>
      </c>
      <c r="T85">
        <v>1.2569999999999999</v>
      </c>
      <c r="U85">
        <v>0.27760000000000001</v>
      </c>
      <c r="V85">
        <v>0.8619</v>
      </c>
      <c r="W85">
        <v>0.13819999999999999</v>
      </c>
      <c r="X85">
        <v>0.95489999999999997</v>
      </c>
      <c r="Y85">
        <v>0.14710000000000001</v>
      </c>
      <c r="Z85" t="s">
        <v>173</v>
      </c>
      <c r="AA85">
        <v>0.62</v>
      </c>
      <c r="AB85">
        <v>0.34</v>
      </c>
      <c r="AC85">
        <v>0.32</v>
      </c>
      <c r="AD85">
        <v>1.01</v>
      </c>
      <c r="AE85">
        <v>0.82</v>
      </c>
      <c r="AF85">
        <v>0.66</v>
      </c>
      <c r="AG85">
        <v>0.49</v>
      </c>
      <c r="AH85">
        <v>0.51</v>
      </c>
      <c r="AI85">
        <v>0.65</v>
      </c>
      <c r="AJ85">
        <v>0.4</v>
      </c>
      <c r="AK85">
        <v>1.47</v>
      </c>
      <c r="AL85">
        <v>2</v>
      </c>
      <c r="AM85">
        <v>0.18</v>
      </c>
      <c r="AN85">
        <v>1.73</v>
      </c>
      <c r="AO85">
        <v>1.1100000000000001</v>
      </c>
      <c r="AP85">
        <v>1.17</v>
      </c>
      <c r="AQ85">
        <v>0.68</v>
      </c>
      <c r="AR85">
        <v>1.26</v>
      </c>
      <c r="AS85" t="s">
        <v>175</v>
      </c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x14ac:dyDescent="0.35">
      <c r="A86" t="s">
        <v>157</v>
      </c>
      <c r="B86" t="s">
        <v>109</v>
      </c>
      <c r="C86">
        <v>563</v>
      </c>
      <c r="D86" s="1">
        <v>45632.793749999997</v>
      </c>
      <c r="E86">
        <v>3107</v>
      </c>
      <c r="F86" t="s">
        <v>119</v>
      </c>
      <c r="G86" t="s">
        <v>172</v>
      </c>
      <c r="H86">
        <v>0.25169999999999998</v>
      </c>
      <c r="I86">
        <v>1.917</v>
      </c>
      <c r="J86">
        <v>22.03</v>
      </c>
      <c r="K86">
        <v>22.07</v>
      </c>
      <c r="L86">
        <v>1.4690000000000001</v>
      </c>
      <c r="M86">
        <v>2.472</v>
      </c>
      <c r="N86">
        <v>0.35010000000000002</v>
      </c>
      <c r="O86">
        <v>1.3979999999999999</v>
      </c>
      <c r="P86">
        <v>0.30740000000000001</v>
      </c>
      <c r="Q86">
        <v>7.9420000000000004E-2</v>
      </c>
      <c r="R86">
        <v>0.3412</v>
      </c>
      <c r="S86">
        <v>5.2789999999999997E-2</v>
      </c>
      <c r="T86">
        <v>0.30869999999999997</v>
      </c>
      <c r="U86">
        <v>6.4430000000000001E-2</v>
      </c>
      <c r="V86">
        <v>0.18890000000000001</v>
      </c>
      <c r="W86">
        <v>2.7490000000000001E-2</v>
      </c>
      <c r="X86">
        <v>0.18379999999999999</v>
      </c>
      <c r="Y86">
        <v>2.9270000000000001E-2</v>
      </c>
      <c r="Z86" t="s">
        <v>173</v>
      </c>
      <c r="AA86">
        <v>1.59</v>
      </c>
      <c r="AB86">
        <v>0.59</v>
      </c>
      <c r="AC86">
        <v>0.31</v>
      </c>
      <c r="AD86">
        <v>0.28000000000000003</v>
      </c>
      <c r="AE86">
        <v>0.69</v>
      </c>
      <c r="AF86">
        <v>0.68</v>
      </c>
      <c r="AG86">
        <v>0.75</v>
      </c>
      <c r="AH86">
        <v>0.41</v>
      </c>
      <c r="AI86">
        <v>1.88</v>
      </c>
      <c r="AJ86">
        <v>1.73</v>
      </c>
      <c r="AK86">
        <v>2.58</v>
      </c>
      <c r="AL86">
        <v>0.54</v>
      </c>
      <c r="AM86">
        <v>1.97</v>
      </c>
      <c r="AN86">
        <v>2.36</v>
      </c>
      <c r="AO86">
        <v>1.41</v>
      </c>
      <c r="AP86">
        <v>4.58</v>
      </c>
      <c r="AQ86">
        <v>1.41</v>
      </c>
      <c r="AR86">
        <v>1.72</v>
      </c>
      <c r="AS86" t="s">
        <v>175</v>
      </c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x14ac:dyDescent="0.35">
      <c r="A87" t="s">
        <v>158</v>
      </c>
      <c r="B87" t="s">
        <v>111</v>
      </c>
      <c r="C87">
        <v>564</v>
      </c>
      <c r="D87" s="1">
        <v>45632.797222222223</v>
      </c>
      <c r="E87">
        <v>3108</v>
      </c>
      <c r="F87" t="s">
        <v>119</v>
      </c>
      <c r="G87" t="s">
        <v>172</v>
      </c>
      <c r="H87">
        <v>0.94899999999999995</v>
      </c>
      <c r="I87">
        <v>3.653</v>
      </c>
      <c r="J87">
        <v>11.96</v>
      </c>
      <c r="K87">
        <v>12.04</v>
      </c>
      <c r="L87">
        <v>3.21</v>
      </c>
      <c r="M87">
        <v>9.9719999999999995</v>
      </c>
      <c r="N87">
        <v>0.95830000000000004</v>
      </c>
      <c r="O87">
        <v>3.8119999999999998</v>
      </c>
      <c r="P87">
        <v>0.82679999999999998</v>
      </c>
      <c r="Q87">
        <v>0.19070000000000001</v>
      </c>
      <c r="R87">
        <v>0.87390000000000001</v>
      </c>
      <c r="S87">
        <v>0.13489999999999999</v>
      </c>
      <c r="T87">
        <v>0.7944</v>
      </c>
      <c r="U87">
        <v>0.16259999999999999</v>
      </c>
      <c r="V87">
        <v>0.47020000000000001</v>
      </c>
      <c r="W87">
        <v>7.2289999999999993E-2</v>
      </c>
      <c r="X87">
        <v>0.4738</v>
      </c>
      <c r="Y87">
        <v>7.1529999999999996E-2</v>
      </c>
      <c r="Z87" t="s">
        <v>173</v>
      </c>
      <c r="AA87">
        <v>0.59</v>
      </c>
      <c r="AB87">
        <v>0.2</v>
      </c>
      <c r="AC87">
        <v>0.81</v>
      </c>
      <c r="AD87">
        <v>0.28000000000000003</v>
      </c>
      <c r="AE87">
        <v>0.57999999999999996</v>
      </c>
      <c r="AF87">
        <v>0.17</v>
      </c>
      <c r="AG87">
        <v>0.09</v>
      </c>
      <c r="AH87">
        <v>1.01</v>
      </c>
      <c r="AI87">
        <v>0.77</v>
      </c>
      <c r="AJ87">
        <v>2.71</v>
      </c>
      <c r="AK87">
        <v>1</v>
      </c>
      <c r="AL87">
        <v>0.97</v>
      </c>
      <c r="AM87">
        <v>1.61</v>
      </c>
      <c r="AN87">
        <v>0.46</v>
      </c>
      <c r="AO87">
        <v>2.21</v>
      </c>
      <c r="AP87">
        <v>1.1000000000000001</v>
      </c>
      <c r="AQ87">
        <v>1.1100000000000001</v>
      </c>
      <c r="AR87">
        <v>0.87</v>
      </c>
      <c r="AS87" t="s">
        <v>175</v>
      </c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x14ac:dyDescent="0.35">
      <c r="A88" t="s">
        <v>159</v>
      </c>
      <c r="B88" t="s">
        <v>113</v>
      </c>
      <c r="C88">
        <v>565</v>
      </c>
      <c r="D88" s="1">
        <v>45632.800694444442</v>
      </c>
      <c r="E88">
        <v>3109</v>
      </c>
      <c r="F88" t="s">
        <v>119</v>
      </c>
      <c r="G88" t="s">
        <v>172</v>
      </c>
      <c r="H88">
        <v>0.39200000000000002</v>
      </c>
      <c r="I88">
        <v>1.6830000000000001</v>
      </c>
      <c r="J88">
        <v>39.51</v>
      </c>
      <c r="K88">
        <v>39.619999999999997</v>
      </c>
      <c r="L88">
        <v>2.7010000000000001</v>
      </c>
      <c r="M88">
        <v>6.3170000000000002</v>
      </c>
      <c r="N88">
        <v>0.6784</v>
      </c>
      <c r="O88">
        <v>2.657</v>
      </c>
      <c r="P88">
        <v>0.53110000000000002</v>
      </c>
      <c r="Q88">
        <v>0.12839999999999999</v>
      </c>
      <c r="R88">
        <v>0.56440000000000001</v>
      </c>
      <c r="S88">
        <v>8.0860000000000001E-2</v>
      </c>
      <c r="T88">
        <v>0.45090000000000002</v>
      </c>
      <c r="U88">
        <v>9.2460000000000001E-2</v>
      </c>
      <c r="V88">
        <v>0.25180000000000002</v>
      </c>
      <c r="W88">
        <v>3.5950000000000003E-2</v>
      </c>
      <c r="X88">
        <v>0.22869999999999999</v>
      </c>
      <c r="Y88">
        <v>3.4790000000000001E-2</v>
      </c>
      <c r="Z88" t="s">
        <v>173</v>
      </c>
      <c r="AA88">
        <v>0.84</v>
      </c>
      <c r="AB88">
        <v>0.16</v>
      </c>
      <c r="AC88">
        <v>0.51</v>
      </c>
      <c r="AD88">
        <v>0.34</v>
      </c>
      <c r="AE88">
        <v>0.39</v>
      </c>
      <c r="AF88">
        <v>0.34</v>
      </c>
      <c r="AG88">
        <v>0.83</v>
      </c>
      <c r="AH88">
        <v>1.27</v>
      </c>
      <c r="AI88">
        <v>1.41</v>
      </c>
      <c r="AJ88">
        <v>0.5</v>
      </c>
      <c r="AK88">
        <v>0.33</v>
      </c>
      <c r="AL88">
        <v>1.32</v>
      </c>
      <c r="AM88">
        <v>1.97</v>
      </c>
      <c r="AN88">
        <v>0.88</v>
      </c>
      <c r="AO88">
        <v>1.84</v>
      </c>
      <c r="AP88">
        <v>2.13</v>
      </c>
      <c r="AQ88">
        <v>0.74</v>
      </c>
      <c r="AR88">
        <v>0.81</v>
      </c>
      <c r="AS88" t="s">
        <v>175</v>
      </c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x14ac:dyDescent="0.35">
      <c r="A89" t="s">
        <v>160</v>
      </c>
      <c r="B89" t="s">
        <v>62</v>
      </c>
      <c r="C89" t="s">
        <v>49</v>
      </c>
      <c r="D89" s="1">
        <v>45632.803472222222</v>
      </c>
      <c r="E89">
        <v>1101</v>
      </c>
      <c r="F89" t="s">
        <v>119</v>
      </c>
      <c r="G89" t="s">
        <v>172</v>
      </c>
      <c r="H89">
        <v>7.8289999999999992E-3</v>
      </c>
      <c r="I89">
        <v>8.3739999999999997E-4</v>
      </c>
      <c r="J89">
        <v>0.16769999999999999</v>
      </c>
      <c r="K89">
        <v>0.16900000000000001</v>
      </c>
      <c r="L89">
        <v>9.3090000000000002E-4</v>
      </c>
      <c r="M89">
        <v>2.147E-3</v>
      </c>
      <c r="N89">
        <v>5.0160000000000005E-4</v>
      </c>
      <c r="O89">
        <v>1.1280000000000001E-3</v>
      </c>
      <c r="P89">
        <v>7.7309999999999998E-4</v>
      </c>
      <c r="Q89">
        <v>1.101E-3</v>
      </c>
      <c r="R89">
        <v>1.983E-3</v>
      </c>
      <c r="S89">
        <v>3.3700000000000002E-3</v>
      </c>
      <c r="T89">
        <v>6.5419999999999996E-4</v>
      </c>
      <c r="U89">
        <v>2.252E-4</v>
      </c>
      <c r="V89">
        <v>4.9609999999999997E-4</v>
      </c>
      <c r="W89">
        <v>3.3710000000000001E-4</v>
      </c>
      <c r="X89">
        <v>6.1640000000000002E-4</v>
      </c>
      <c r="Y89">
        <v>3.0860000000000002E-4</v>
      </c>
      <c r="Z89" t="s">
        <v>173</v>
      </c>
      <c r="AA89">
        <v>15.83</v>
      </c>
      <c r="AB89">
        <v>13.83</v>
      </c>
      <c r="AC89">
        <v>2.9</v>
      </c>
      <c r="AD89">
        <v>3.01</v>
      </c>
      <c r="AE89">
        <v>26.39</v>
      </c>
      <c r="AF89">
        <v>11.76</v>
      </c>
      <c r="AG89">
        <v>24.92</v>
      </c>
      <c r="AH89">
        <v>65.19</v>
      </c>
      <c r="AI89">
        <v>95.68</v>
      </c>
      <c r="AJ89">
        <v>15.79</v>
      </c>
      <c r="AK89">
        <v>18.350000000000001</v>
      </c>
      <c r="AL89">
        <v>5.98</v>
      </c>
      <c r="AM89">
        <v>55.46</v>
      </c>
      <c r="AN89">
        <v>69.23</v>
      </c>
      <c r="AO89">
        <v>67.040000000000006</v>
      </c>
      <c r="AP89">
        <v>14.74</v>
      </c>
      <c r="AQ89">
        <v>53.88</v>
      </c>
      <c r="AR89">
        <v>16.07</v>
      </c>
      <c r="AS89" t="s">
        <v>175</v>
      </c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x14ac:dyDescent="0.35">
      <c r="A90" t="s">
        <v>161</v>
      </c>
      <c r="B90" t="s">
        <v>59</v>
      </c>
      <c r="D90" s="1">
        <v>45632.806944444441</v>
      </c>
      <c r="E90">
        <v>3512</v>
      </c>
      <c r="F90" t="s">
        <v>119</v>
      </c>
      <c r="G90" t="s">
        <v>172</v>
      </c>
      <c r="H90">
        <v>12.13</v>
      </c>
      <c r="I90">
        <v>12.04</v>
      </c>
      <c r="J90">
        <v>8.3009999999999994E-3</v>
      </c>
      <c r="K90">
        <v>8.4609999999999998E-3</v>
      </c>
      <c r="L90">
        <v>11.22</v>
      </c>
      <c r="M90">
        <v>11.13</v>
      </c>
      <c r="N90">
        <v>11.16</v>
      </c>
      <c r="O90">
        <v>10.94</v>
      </c>
      <c r="P90">
        <v>10.91</v>
      </c>
      <c r="Q90">
        <v>12.08</v>
      </c>
      <c r="R90">
        <v>11.62</v>
      </c>
      <c r="S90">
        <v>11.92</v>
      </c>
      <c r="T90">
        <v>11.69</v>
      </c>
      <c r="U90">
        <v>11.94</v>
      </c>
      <c r="V90">
        <v>11.62</v>
      </c>
      <c r="W90">
        <v>11.99</v>
      </c>
      <c r="X90">
        <v>11.73</v>
      </c>
      <c r="Y90">
        <v>11.84</v>
      </c>
      <c r="Z90" t="s">
        <v>173</v>
      </c>
      <c r="AA90">
        <v>10.77</v>
      </c>
      <c r="AB90">
        <v>11.27</v>
      </c>
      <c r="AC90">
        <v>46.66</v>
      </c>
      <c r="AD90">
        <v>63.74</v>
      </c>
      <c r="AE90">
        <v>11.68</v>
      </c>
      <c r="AF90">
        <v>11.4</v>
      </c>
      <c r="AG90">
        <v>11.94</v>
      </c>
      <c r="AH90">
        <v>11</v>
      </c>
      <c r="AI90">
        <v>11.02</v>
      </c>
      <c r="AJ90">
        <v>10.77</v>
      </c>
      <c r="AK90">
        <v>10.59</v>
      </c>
      <c r="AL90">
        <v>11.08</v>
      </c>
      <c r="AM90">
        <v>11.06</v>
      </c>
      <c r="AN90">
        <v>11.06</v>
      </c>
      <c r="AO90">
        <v>11.3</v>
      </c>
      <c r="AP90">
        <v>11.12</v>
      </c>
      <c r="AQ90">
        <v>11.32</v>
      </c>
      <c r="AR90">
        <v>11.07</v>
      </c>
      <c r="AS90" t="s">
        <v>175</v>
      </c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x14ac:dyDescent="0.35">
      <c r="A91" t="s">
        <v>162</v>
      </c>
      <c r="B91" t="s">
        <v>62</v>
      </c>
      <c r="C91" t="s">
        <v>49</v>
      </c>
      <c r="D91" s="1">
        <v>45632.80972222222</v>
      </c>
      <c r="E91">
        <v>1101</v>
      </c>
      <c r="F91" t="s">
        <v>119</v>
      </c>
      <c r="G91" t="s">
        <v>172</v>
      </c>
      <c r="H91">
        <v>1.452E-2</v>
      </c>
      <c r="I91">
        <v>3.3029999999999999E-3</v>
      </c>
      <c r="J91">
        <v>0.158</v>
      </c>
      <c r="K91">
        <v>0.1578</v>
      </c>
      <c r="L91">
        <v>3.1619999999999999E-3</v>
      </c>
      <c r="M91">
        <v>3.7980000000000002E-3</v>
      </c>
      <c r="N91">
        <v>3.4350000000000001E-3</v>
      </c>
      <c r="O91">
        <v>2.6329999999999999E-3</v>
      </c>
      <c r="P91">
        <v>3.578E-3</v>
      </c>
      <c r="Q91">
        <v>4.0460000000000001E-3</v>
      </c>
      <c r="R91">
        <v>4.738E-3</v>
      </c>
      <c r="S91">
        <v>6.1310000000000002E-3</v>
      </c>
      <c r="T91">
        <v>3.4329999999999999E-3</v>
      </c>
      <c r="U91">
        <v>3.0309999999999998E-3</v>
      </c>
      <c r="V91">
        <v>3.1080000000000001E-3</v>
      </c>
      <c r="W91">
        <v>2.7039999999999998E-3</v>
      </c>
      <c r="X91">
        <v>3.1610000000000002E-3</v>
      </c>
      <c r="Y91">
        <v>2.689E-3</v>
      </c>
      <c r="Z91" t="s">
        <v>173</v>
      </c>
      <c r="AA91">
        <v>16.579999999999998</v>
      </c>
      <c r="AB91">
        <v>56.8</v>
      </c>
      <c r="AC91">
        <v>6.99</v>
      </c>
      <c r="AD91">
        <v>0.87</v>
      </c>
      <c r="AE91">
        <v>56.42</v>
      </c>
      <c r="AF91">
        <v>53.69</v>
      </c>
      <c r="AG91">
        <v>66.17</v>
      </c>
      <c r="AH91">
        <v>76.069999999999993</v>
      </c>
      <c r="AI91">
        <v>76.5</v>
      </c>
      <c r="AJ91">
        <v>62.61</v>
      </c>
      <c r="AK91">
        <v>49.2</v>
      </c>
      <c r="AL91">
        <v>43.81</v>
      </c>
      <c r="AM91" t="s">
        <v>174</v>
      </c>
      <c r="AN91">
        <v>63.51</v>
      </c>
      <c r="AO91">
        <v>66.83</v>
      </c>
      <c r="AP91">
        <v>77.48</v>
      </c>
      <c r="AQ91">
        <v>68.709999999999994</v>
      </c>
      <c r="AR91">
        <v>82.48</v>
      </c>
      <c r="AS91" t="s">
        <v>175</v>
      </c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x14ac:dyDescent="0.35">
      <c r="A92" t="s">
        <v>163</v>
      </c>
      <c r="B92" t="s">
        <v>164</v>
      </c>
      <c r="C92" t="s">
        <v>165</v>
      </c>
      <c r="D92" s="1">
        <v>45632.813194444447</v>
      </c>
      <c r="E92">
        <v>2501</v>
      </c>
      <c r="F92" t="s">
        <v>119</v>
      </c>
      <c r="G92" t="s">
        <v>172</v>
      </c>
      <c r="H92">
        <v>3.0360000000000002E-2</v>
      </c>
      <c r="I92" s="2">
        <v>-5.0760000000000002E-6</v>
      </c>
      <c r="J92">
        <v>0.2404</v>
      </c>
      <c r="K92">
        <v>0.26340000000000002</v>
      </c>
      <c r="L92">
        <v>2.4420000000000002E-3</v>
      </c>
      <c r="M92">
        <v>6.9810000000000002E-3</v>
      </c>
      <c r="N92">
        <v>3.6060000000000002E-2</v>
      </c>
      <c r="O92">
        <v>1.0120000000000001E-3</v>
      </c>
      <c r="P92">
        <v>4.1869999999999997E-3</v>
      </c>
      <c r="Q92">
        <v>7.0129999999999998E-2</v>
      </c>
      <c r="R92">
        <v>1.213E-2</v>
      </c>
      <c r="S92">
        <v>0.12770000000000001</v>
      </c>
      <c r="T92">
        <v>-1.08E-4</v>
      </c>
      <c r="U92">
        <v>2.6460000000000001E-2</v>
      </c>
      <c r="V92">
        <v>-1.6860000000000001E-4</v>
      </c>
      <c r="W92">
        <v>-2.2919999999999999E-4</v>
      </c>
      <c r="X92">
        <v>1.994E-4</v>
      </c>
      <c r="Y92">
        <v>1.907E-4</v>
      </c>
      <c r="Z92" t="s">
        <v>173</v>
      </c>
      <c r="AA92">
        <v>4.8600000000000003</v>
      </c>
      <c r="AB92" t="s">
        <v>174</v>
      </c>
      <c r="AC92">
        <v>7.46</v>
      </c>
      <c r="AD92">
        <v>19.420000000000002</v>
      </c>
      <c r="AE92">
        <v>13.4</v>
      </c>
      <c r="AF92">
        <v>8.51</v>
      </c>
      <c r="AG92">
        <v>0.8</v>
      </c>
      <c r="AH92">
        <v>64.12</v>
      </c>
      <c r="AI92">
        <v>13.79</v>
      </c>
      <c r="AJ92">
        <v>1.46</v>
      </c>
      <c r="AK92">
        <v>6.16</v>
      </c>
      <c r="AL92">
        <v>1.41</v>
      </c>
      <c r="AM92" t="s">
        <v>174</v>
      </c>
      <c r="AN92">
        <v>1.82</v>
      </c>
      <c r="AO92" t="s">
        <v>174</v>
      </c>
      <c r="AP92" t="s">
        <v>174</v>
      </c>
      <c r="AQ92" t="s">
        <v>174</v>
      </c>
      <c r="AR92" t="s">
        <v>174</v>
      </c>
      <c r="AS92" t="s">
        <v>175</v>
      </c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x14ac:dyDescent="0.35">
      <c r="A93" t="s">
        <v>166</v>
      </c>
      <c r="B93" t="s">
        <v>167</v>
      </c>
      <c r="C93">
        <v>85</v>
      </c>
      <c r="D93" s="1">
        <v>45632.815972222219</v>
      </c>
      <c r="E93">
        <v>2502</v>
      </c>
      <c r="F93" t="s">
        <v>119</v>
      </c>
      <c r="G93" t="s">
        <v>172</v>
      </c>
      <c r="H93">
        <v>2.8840000000000001E-2</v>
      </c>
      <c r="I93">
        <v>-1.861E-4</v>
      </c>
      <c r="J93">
        <v>0.29389999999999999</v>
      </c>
      <c r="K93">
        <v>0.29470000000000002</v>
      </c>
      <c r="L93">
        <v>3.9119999999999997E-3</v>
      </c>
      <c r="M93">
        <v>1.474E-2</v>
      </c>
      <c r="N93">
        <v>14.28</v>
      </c>
      <c r="O93">
        <v>9.3149999999999997E-2</v>
      </c>
      <c r="P93">
        <v>1.111E-3</v>
      </c>
      <c r="Q93">
        <v>35.39</v>
      </c>
      <c r="R93">
        <v>1.0660000000000001</v>
      </c>
      <c r="S93">
        <v>65.12</v>
      </c>
      <c r="T93">
        <v>2.1570000000000001E-4</v>
      </c>
      <c r="U93">
        <v>-3.2539999999999999E-4</v>
      </c>
      <c r="V93">
        <v>2.8889999999999999E-2</v>
      </c>
      <c r="W93">
        <v>6.332E-3</v>
      </c>
      <c r="X93">
        <v>1.1670000000000001E-3</v>
      </c>
      <c r="Y93">
        <v>0.4355</v>
      </c>
      <c r="Z93" t="s">
        <v>173</v>
      </c>
      <c r="AA93">
        <v>3.07</v>
      </c>
      <c r="AB93" t="s">
        <v>174</v>
      </c>
      <c r="AC93">
        <v>7.86</v>
      </c>
      <c r="AD93">
        <v>2.9</v>
      </c>
      <c r="AE93">
        <v>12.56</v>
      </c>
      <c r="AF93">
        <v>3.29</v>
      </c>
      <c r="AG93">
        <v>0.94</v>
      </c>
      <c r="AH93">
        <v>2.4300000000000002</v>
      </c>
      <c r="AI93">
        <v>21.88</v>
      </c>
      <c r="AJ93">
        <v>0.56000000000000005</v>
      </c>
      <c r="AK93">
        <v>1.22</v>
      </c>
      <c r="AL93">
        <v>1.1599999999999999</v>
      </c>
      <c r="AM93" t="s">
        <v>174</v>
      </c>
      <c r="AN93">
        <v>15.56</v>
      </c>
      <c r="AO93">
        <v>3.3</v>
      </c>
      <c r="AP93">
        <v>3.76</v>
      </c>
      <c r="AQ93">
        <v>14.77</v>
      </c>
      <c r="AR93">
        <v>0.49</v>
      </c>
      <c r="AS93" t="s">
        <v>175</v>
      </c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x14ac:dyDescent="0.35">
      <c r="A94" t="s">
        <v>168</v>
      </c>
      <c r="B94" t="s">
        <v>169</v>
      </c>
      <c r="C94">
        <v>86</v>
      </c>
      <c r="D94" s="1">
        <v>45632.818749999999</v>
      </c>
      <c r="E94">
        <v>2503</v>
      </c>
      <c r="F94" t="s">
        <v>119</v>
      </c>
      <c r="G94" t="s">
        <v>172</v>
      </c>
      <c r="H94">
        <v>2.724E-2</v>
      </c>
      <c r="I94">
        <v>1.9359999999999999E-4</v>
      </c>
      <c r="J94">
        <v>0.35830000000000001</v>
      </c>
      <c r="K94">
        <v>0.35389999999999999</v>
      </c>
      <c r="L94">
        <v>7.0349999999999996E-3</v>
      </c>
      <c r="M94">
        <v>2.7449999999999999E-2</v>
      </c>
      <c r="N94">
        <v>26.23</v>
      </c>
      <c r="O94">
        <v>0.16189999999999999</v>
      </c>
      <c r="P94">
        <v>8.5760000000000003E-4</v>
      </c>
      <c r="Q94">
        <v>33.75</v>
      </c>
      <c r="R94">
        <v>1.8839999999999999</v>
      </c>
      <c r="S94">
        <v>60.92</v>
      </c>
      <c r="T94">
        <v>2.6820000000000001E-4</v>
      </c>
      <c r="U94">
        <v>-3.8200000000000002E-4</v>
      </c>
      <c r="V94">
        <v>2.8680000000000001E-2</v>
      </c>
      <c r="W94">
        <v>6.4949999999999999E-3</v>
      </c>
      <c r="X94">
        <v>7.8640000000000003E-4</v>
      </c>
      <c r="Y94">
        <v>0.41310000000000002</v>
      </c>
      <c r="Z94" t="s">
        <v>173</v>
      </c>
      <c r="AA94">
        <v>7.62</v>
      </c>
      <c r="AB94">
        <v>74.64</v>
      </c>
      <c r="AC94">
        <v>3.73</v>
      </c>
      <c r="AD94">
        <v>2.41</v>
      </c>
      <c r="AE94">
        <v>2.93</v>
      </c>
      <c r="AF94">
        <v>3.42</v>
      </c>
      <c r="AG94">
        <v>1.1100000000000001</v>
      </c>
      <c r="AH94">
        <v>1.95</v>
      </c>
      <c r="AI94">
        <v>66.849999999999994</v>
      </c>
      <c r="AJ94">
        <v>0.61</v>
      </c>
      <c r="AK94">
        <v>1.32</v>
      </c>
      <c r="AL94">
        <v>1.21</v>
      </c>
      <c r="AM94" t="s">
        <v>174</v>
      </c>
      <c r="AN94">
        <v>23.95</v>
      </c>
      <c r="AO94">
        <v>3.01</v>
      </c>
      <c r="AP94">
        <v>2.3199999999999998</v>
      </c>
      <c r="AQ94">
        <v>12.1</v>
      </c>
      <c r="AR94">
        <v>0.49</v>
      </c>
      <c r="AS94" t="s">
        <v>175</v>
      </c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x14ac:dyDescent="0.35">
      <c r="A95" t="s">
        <v>170</v>
      </c>
      <c r="B95" t="s">
        <v>62</v>
      </c>
      <c r="C95" t="s">
        <v>49</v>
      </c>
      <c r="D95" s="1">
        <v>45632.822222222225</v>
      </c>
      <c r="E95">
        <v>1101</v>
      </c>
      <c r="F95" t="s">
        <v>119</v>
      </c>
      <c r="G95" t="s">
        <v>172</v>
      </c>
      <c r="H95">
        <v>6.9049999999999997E-3</v>
      </c>
      <c r="I95">
        <v>5.0949999999999997E-4</v>
      </c>
      <c r="J95">
        <v>0.1643</v>
      </c>
      <c r="K95">
        <v>0.16120000000000001</v>
      </c>
      <c r="L95">
        <v>6.0610000000000004E-4</v>
      </c>
      <c r="M95">
        <v>1.1559999999999999E-3</v>
      </c>
      <c r="N95">
        <v>1.779E-2</v>
      </c>
      <c r="O95">
        <v>4.817E-4</v>
      </c>
      <c r="P95">
        <v>7.1639999999999996E-4</v>
      </c>
      <c r="Q95">
        <v>2.4340000000000001E-2</v>
      </c>
      <c r="R95">
        <v>2.7929999999999999E-3</v>
      </c>
      <c r="S95">
        <v>4.648E-2</v>
      </c>
      <c r="T95">
        <v>9.5200000000000005E-4</v>
      </c>
      <c r="U95">
        <v>4.5639999999999998E-4</v>
      </c>
      <c r="V95">
        <v>7.6000000000000004E-4</v>
      </c>
      <c r="W95">
        <v>3.7120000000000002E-4</v>
      </c>
      <c r="X95">
        <v>2.633E-4</v>
      </c>
      <c r="Y95">
        <v>1.088E-3</v>
      </c>
      <c r="Z95" t="s">
        <v>173</v>
      </c>
      <c r="AA95">
        <v>6.07</v>
      </c>
      <c r="AB95">
        <v>62.32</v>
      </c>
      <c r="AC95">
        <v>5.69</v>
      </c>
      <c r="AD95">
        <v>0.7</v>
      </c>
      <c r="AE95">
        <v>39.880000000000003</v>
      </c>
      <c r="AF95">
        <v>29.2</v>
      </c>
      <c r="AG95">
        <v>26.55</v>
      </c>
      <c r="AH95" t="s">
        <v>174</v>
      </c>
      <c r="AI95">
        <v>21.9</v>
      </c>
      <c r="AJ95">
        <v>23.88</v>
      </c>
      <c r="AK95">
        <v>24.93</v>
      </c>
      <c r="AL95">
        <v>24.68</v>
      </c>
      <c r="AM95">
        <v>13.67</v>
      </c>
      <c r="AN95">
        <v>57.69</v>
      </c>
      <c r="AO95">
        <v>5.97</v>
      </c>
      <c r="AP95">
        <v>17.850000000000001</v>
      </c>
      <c r="AQ95">
        <v>72.84</v>
      </c>
      <c r="AR95">
        <v>19.329999999999998</v>
      </c>
      <c r="AS95" t="s">
        <v>175</v>
      </c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7" spans="1:1" x14ac:dyDescent="0.35">
      <c r="A97" s="11"/>
    </row>
    <row r="98" spans="1:1" x14ac:dyDescent="0.35">
      <c r="A98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288"/>
  <sheetViews>
    <sheetView tabSelected="1" zoomScale="59" workbookViewId="0">
      <selection activeCell="AV56" sqref="AV1:AV1048576"/>
    </sheetView>
  </sheetViews>
  <sheetFormatPr defaultRowHeight="14.5" x14ac:dyDescent="0.35"/>
  <cols>
    <col min="1" max="1" width="16.36328125" customWidth="1"/>
    <col min="2" max="2" width="28.7265625" customWidth="1"/>
    <col min="3" max="3" width="20.1796875" customWidth="1"/>
    <col min="6" max="7" width="9.36328125" bestFit="1" customWidth="1"/>
    <col min="8" max="8" width="8.81640625" bestFit="1" customWidth="1"/>
    <col min="9" max="9" width="10.36328125" bestFit="1" customWidth="1"/>
    <col min="10" max="10" width="9.36328125" bestFit="1" customWidth="1"/>
    <col min="11" max="11" width="10.36328125" bestFit="1" customWidth="1"/>
    <col min="12" max="12" width="9.36328125" bestFit="1" customWidth="1"/>
    <col min="13" max="16" width="10.36328125" bestFit="1" customWidth="1"/>
    <col min="17" max="20" width="9.36328125" bestFit="1" customWidth="1"/>
    <col min="21" max="21" width="10.36328125" bestFit="1" customWidth="1"/>
    <col min="22" max="22" width="9.36328125" bestFit="1" customWidth="1"/>
    <col min="23" max="23" width="10.36328125" bestFit="1" customWidth="1"/>
    <col min="24" max="24" width="9.36328125" bestFit="1" customWidth="1"/>
    <col min="25" max="25" width="10.36328125" bestFit="1" customWidth="1"/>
    <col min="26" max="26" width="9.36328125" bestFit="1" customWidth="1"/>
    <col min="27" max="27" width="10.36328125" bestFit="1" customWidth="1"/>
    <col min="32" max="47" width="8.7265625" style="43"/>
    <col min="48" max="48" width="11.6328125" style="43" customWidth="1"/>
    <col min="49" max="78" width="8.7265625" style="43"/>
  </cols>
  <sheetData>
    <row r="1" spans="1:78" ht="38.5" customHeight="1" x14ac:dyDescent="0.55000000000000004">
      <c r="A1" s="41" t="s">
        <v>310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78" ht="20" customHeight="1" x14ac:dyDescent="0.5">
      <c r="A2" s="25"/>
      <c r="B2" s="15"/>
      <c r="AC2" s="40" t="s">
        <v>261</v>
      </c>
      <c r="AD2" s="40"/>
      <c r="AE2" s="40"/>
    </row>
    <row r="3" spans="1:78" s="15" customFormat="1" ht="17.5" customHeight="1" x14ac:dyDescent="0.35">
      <c r="A3" s="15" t="s">
        <v>1</v>
      </c>
      <c r="C3" s="15" t="s">
        <v>3</v>
      </c>
      <c r="D3" s="15" t="s">
        <v>5</v>
      </c>
      <c r="E3" s="15" t="s">
        <v>294</v>
      </c>
      <c r="F3" s="49" t="s">
        <v>180</v>
      </c>
      <c r="G3" s="30" t="s">
        <v>197</v>
      </c>
      <c r="H3" s="4" t="s">
        <v>178</v>
      </c>
      <c r="I3" s="4" t="s">
        <v>176</v>
      </c>
      <c r="J3" s="4" t="s">
        <v>177</v>
      </c>
      <c r="K3" s="4" t="s">
        <v>179</v>
      </c>
      <c r="L3" s="49" t="s">
        <v>181</v>
      </c>
      <c r="M3" s="49" t="s">
        <v>182</v>
      </c>
      <c r="N3" s="49" t="s">
        <v>183</v>
      </c>
      <c r="O3" s="49" t="s">
        <v>184</v>
      </c>
      <c r="P3" s="49" t="s">
        <v>185</v>
      </c>
      <c r="Q3" s="30" t="s">
        <v>186</v>
      </c>
      <c r="R3" s="30" t="s">
        <v>187</v>
      </c>
      <c r="S3" s="30" t="s">
        <v>188</v>
      </c>
      <c r="T3" s="30" t="s">
        <v>189</v>
      </c>
      <c r="U3" s="30" t="s">
        <v>190</v>
      </c>
      <c r="V3" s="30" t="s">
        <v>191</v>
      </c>
      <c r="W3" s="30" t="s">
        <v>192</v>
      </c>
      <c r="X3" s="30" t="s">
        <v>193</v>
      </c>
      <c r="Y3" s="30" t="s">
        <v>194</v>
      </c>
      <c r="Z3" s="30" t="s">
        <v>195</v>
      </c>
      <c r="AA3" s="30" t="s">
        <v>196</v>
      </c>
      <c r="AC3" s="4" t="s">
        <v>178</v>
      </c>
      <c r="AD3" s="49" t="s">
        <v>180</v>
      </c>
      <c r="AE3" s="30" t="s">
        <v>197</v>
      </c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s="19" customFormat="1" x14ac:dyDescent="0.35">
      <c r="A4" s="19" t="s">
        <v>26</v>
      </c>
      <c r="B4" s="19" t="s">
        <v>258</v>
      </c>
      <c r="C4" s="20">
        <v>45632.540277777778</v>
      </c>
      <c r="D4" s="19" t="s">
        <v>259</v>
      </c>
      <c r="E4" s="19" t="s">
        <v>295</v>
      </c>
      <c r="F4" s="21">
        <v>2240613</v>
      </c>
      <c r="G4" s="21">
        <v>970363.3</v>
      </c>
      <c r="H4" s="21">
        <v>787527</v>
      </c>
      <c r="I4" s="21">
        <v>644.47</v>
      </c>
      <c r="J4" s="21">
        <v>1114987</v>
      </c>
      <c r="K4" s="21">
        <v>90</v>
      </c>
      <c r="L4" s="21">
        <v>42.96</v>
      </c>
      <c r="M4" s="21">
        <v>85.19</v>
      </c>
      <c r="N4" s="21">
        <v>13.7</v>
      </c>
      <c r="O4" s="21">
        <v>17.41</v>
      </c>
      <c r="P4" s="21">
        <v>15.93</v>
      </c>
      <c r="Q4" s="21">
        <v>8.15</v>
      </c>
      <c r="R4" s="21">
        <v>4.07</v>
      </c>
      <c r="S4" s="21">
        <v>8.89</v>
      </c>
      <c r="T4" s="21">
        <v>5.19</v>
      </c>
      <c r="U4" s="21">
        <v>118.15</v>
      </c>
      <c r="V4" s="21">
        <v>22.22</v>
      </c>
      <c r="W4" s="21">
        <v>15.93</v>
      </c>
      <c r="X4" s="21">
        <v>4.8099999999999996</v>
      </c>
      <c r="Y4" s="21">
        <v>18.89</v>
      </c>
      <c r="Z4" s="21">
        <v>5.19</v>
      </c>
      <c r="AA4" s="21">
        <v>218.89</v>
      </c>
      <c r="AC4" s="19">
        <f t="shared" ref="AC4:AC48" si="0">$H$4/H4</f>
        <v>1</v>
      </c>
      <c r="AD4" s="19">
        <f t="shared" ref="AD4:AD48" si="1">$F$4/F4</f>
        <v>1</v>
      </c>
      <c r="AE4" s="19">
        <f t="shared" ref="AE4:AE48" si="2">$G$4/G4</f>
        <v>1</v>
      </c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s="19" customFormat="1" x14ac:dyDescent="0.35">
      <c r="A5" s="19" t="s">
        <v>28</v>
      </c>
      <c r="B5" s="19" t="s">
        <v>265</v>
      </c>
      <c r="C5" s="20">
        <v>45632.543749999997</v>
      </c>
      <c r="D5" s="19" t="s">
        <v>259</v>
      </c>
      <c r="E5" s="19" t="s">
        <v>175</v>
      </c>
      <c r="F5" s="21">
        <v>2213117</v>
      </c>
      <c r="G5" s="21">
        <v>959494.9</v>
      </c>
      <c r="H5" s="21">
        <v>777524.1</v>
      </c>
      <c r="I5" s="21">
        <v>9678.15</v>
      </c>
      <c r="J5" s="21">
        <v>1114987</v>
      </c>
      <c r="K5" s="21">
        <v>12366.62</v>
      </c>
      <c r="L5" s="21">
        <v>36.67</v>
      </c>
      <c r="M5" s="21">
        <v>62.59</v>
      </c>
      <c r="N5" s="21">
        <v>12681.92</v>
      </c>
      <c r="O5" s="21">
        <v>12662.63</v>
      </c>
      <c r="P5" s="21">
        <v>16154.11</v>
      </c>
      <c r="Q5" s="21">
        <v>2904.42</v>
      </c>
      <c r="R5" s="21">
        <v>2424.3200000000002</v>
      </c>
      <c r="S5" s="21">
        <v>8055.43</v>
      </c>
      <c r="T5" s="21">
        <v>2745.87</v>
      </c>
      <c r="U5" s="21">
        <v>16860.98</v>
      </c>
      <c r="V5" s="21">
        <v>4196.62</v>
      </c>
      <c r="W5" s="21">
        <v>16409</v>
      </c>
      <c r="X5" s="21">
        <v>3859.85</v>
      </c>
      <c r="Y5" s="21">
        <v>17062.060000000001</v>
      </c>
      <c r="Z5" s="21">
        <v>3832.44</v>
      </c>
      <c r="AA5" s="21">
        <v>16723.88</v>
      </c>
      <c r="AC5" s="19">
        <f t="shared" si="0"/>
        <v>1.0128650674622175</v>
      </c>
      <c r="AD5" s="19">
        <f t="shared" si="1"/>
        <v>1.0124241059103518</v>
      </c>
      <c r="AE5" s="19">
        <f t="shared" si="2"/>
        <v>1.0113272097642207</v>
      </c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</row>
    <row r="6" spans="1:78" s="19" customFormat="1" x14ac:dyDescent="0.35">
      <c r="A6" s="19" t="s">
        <v>30</v>
      </c>
      <c r="B6" s="19" t="s">
        <v>262</v>
      </c>
      <c r="C6" s="20">
        <v>45632.546527777777</v>
      </c>
      <c r="D6" s="19" t="s">
        <v>259</v>
      </c>
      <c r="E6" s="19" t="s">
        <v>175</v>
      </c>
      <c r="F6" s="21">
        <v>2238915</v>
      </c>
      <c r="G6" s="21">
        <v>972641.1</v>
      </c>
      <c r="H6" s="21">
        <v>791600.6</v>
      </c>
      <c r="I6" s="21">
        <v>95426.44</v>
      </c>
      <c r="J6" s="21">
        <v>1128168</v>
      </c>
      <c r="K6" s="21">
        <v>127460.3</v>
      </c>
      <c r="L6" s="21">
        <v>68.89</v>
      </c>
      <c r="M6" s="21">
        <v>104.82</v>
      </c>
      <c r="N6" s="21">
        <v>130137.2</v>
      </c>
      <c r="O6" s="21">
        <v>128953.1</v>
      </c>
      <c r="P6" s="21">
        <v>165344.5</v>
      </c>
      <c r="Q6" s="21">
        <v>29478.21</v>
      </c>
      <c r="R6" s="21">
        <v>25022.31</v>
      </c>
      <c r="S6" s="21">
        <v>81132.210000000006</v>
      </c>
      <c r="T6" s="21">
        <v>28164.17</v>
      </c>
      <c r="U6" s="21">
        <v>172049.8</v>
      </c>
      <c r="V6" s="21">
        <v>42428.4</v>
      </c>
      <c r="W6" s="21">
        <v>168451.9</v>
      </c>
      <c r="X6" s="21">
        <v>38491.599999999999</v>
      </c>
      <c r="Y6" s="21">
        <v>173492.3</v>
      </c>
      <c r="Z6" s="21">
        <v>39131.800000000003</v>
      </c>
      <c r="AA6" s="21">
        <v>170312.6</v>
      </c>
      <c r="AC6" s="19">
        <f t="shared" si="0"/>
        <v>0.99485397055030023</v>
      </c>
      <c r="AD6" s="19">
        <f t="shared" si="1"/>
        <v>1.0007584030657708</v>
      </c>
      <c r="AE6" s="19">
        <f t="shared" si="2"/>
        <v>0.99765812898509021</v>
      </c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</row>
    <row r="7" spans="1:78" s="19" customFormat="1" x14ac:dyDescent="0.35">
      <c r="A7" s="19" t="s">
        <v>32</v>
      </c>
      <c r="B7" s="19" t="s">
        <v>263</v>
      </c>
      <c r="C7" s="20">
        <v>45632.55</v>
      </c>
      <c r="D7" s="19" t="s">
        <v>259</v>
      </c>
      <c r="E7" s="19" t="s">
        <v>175</v>
      </c>
      <c r="F7" s="21">
        <v>2226635</v>
      </c>
      <c r="G7" s="21">
        <v>967916.2</v>
      </c>
      <c r="H7" s="21">
        <v>786221.8</v>
      </c>
      <c r="I7" s="21">
        <v>945178.9</v>
      </c>
      <c r="J7" s="21">
        <v>1119687</v>
      </c>
      <c r="K7" s="21">
        <v>1288140</v>
      </c>
      <c r="L7" s="21">
        <v>325.93</v>
      </c>
      <c r="M7" s="21">
        <v>541.13</v>
      </c>
      <c r="N7" s="21">
        <v>1311418</v>
      </c>
      <c r="O7" s="21">
        <v>1306783</v>
      </c>
      <c r="P7" s="21">
        <v>1667685</v>
      </c>
      <c r="Q7" s="21">
        <v>290711.59999999998</v>
      </c>
      <c r="R7" s="21">
        <v>247273.4</v>
      </c>
      <c r="S7" s="21">
        <v>803963.5</v>
      </c>
      <c r="T7" s="21">
        <v>279532.09999999998</v>
      </c>
      <c r="U7" s="21">
        <v>1726787</v>
      </c>
      <c r="V7" s="21">
        <v>420310.1</v>
      </c>
      <c r="W7" s="21">
        <v>1685762</v>
      </c>
      <c r="X7" s="21">
        <v>382048.9</v>
      </c>
      <c r="Y7" s="21">
        <v>1738802</v>
      </c>
      <c r="Z7" s="21">
        <v>386356.6</v>
      </c>
      <c r="AA7" s="21">
        <v>1715993</v>
      </c>
      <c r="AC7" s="19">
        <f t="shared" si="0"/>
        <v>1.0016600913380931</v>
      </c>
      <c r="AD7" s="19">
        <f t="shared" si="1"/>
        <v>1.0062776341879114</v>
      </c>
      <c r="AE7" s="19">
        <f t="shared" si="2"/>
        <v>1.0025282147359451</v>
      </c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</row>
    <row r="8" spans="1:78" s="19" customFormat="1" x14ac:dyDescent="0.35">
      <c r="A8" s="19" t="s">
        <v>34</v>
      </c>
      <c r="B8" s="19" t="s">
        <v>266</v>
      </c>
      <c r="C8" s="20">
        <v>45632.552777777775</v>
      </c>
      <c r="D8" s="19" t="s">
        <v>259</v>
      </c>
      <c r="E8" s="19" t="s">
        <v>175</v>
      </c>
      <c r="F8" s="21">
        <v>2228118</v>
      </c>
      <c r="G8" s="21">
        <v>992751.8</v>
      </c>
      <c r="H8" s="21">
        <v>809279.6</v>
      </c>
      <c r="I8" s="21">
        <v>4347490</v>
      </c>
      <c r="J8" s="21">
        <v>1109505</v>
      </c>
      <c r="K8" s="21">
        <v>5845124</v>
      </c>
      <c r="L8" s="21">
        <v>6393.03</v>
      </c>
      <c r="M8" s="21">
        <v>11049.37</v>
      </c>
      <c r="N8" s="21">
        <v>5974509</v>
      </c>
      <c r="O8" s="21">
        <v>5958366</v>
      </c>
      <c r="P8" s="21">
        <v>7632001</v>
      </c>
      <c r="Q8" s="21">
        <v>1389775</v>
      </c>
      <c r="R8" s="21">
        <v>1167680</v>
      </c>
      <c r="S8" s="21">
        <v>3745928</v>
      </c>
      <c r="T8" s="21">
        <v>1332373</v>
      </c>
      <c r="U8" s="21">
        <v>7860199</v>
      </c>
      <c r="V8" s="21">
        <v>1995501</v>
      </c>
      <c r="W8" s="21">
        <v>7734492</v>
      </c>
      <c r="X8" s="21">
        <v>1817381</v>
      </c>
      <c r="Y8" s="21">
        <v>8004089</v>
      </c>
      <c r="Z8" s="21">
        <v>1846152</v>
      </c>
      <c r="AA8" s="21">
        <v>7837374</v>
      </c>
      <c r="AC8" s="19">
        <f t="shared" si="0"/>
        <v>0.97312103258255866</v>
      </c>
      <c r="AD8" s="19">
        <f t="shared" si="1"/>
        <v>1.0056078717554455</v>
      </c>
      <c r="AE8" s="19">
        <f t="shared" si="2"/>
        <v>0.97744803887537646</v>
      </c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</row>
    <row r="9" spans="1:78" s="19" customFormat="1" x14ac:dyDescent="0.35">
      <c r="A9" s="19" t="s">
        <v>36</v>
      </c>
      <c r="B9" s="19" t="s">
        <v>264</v>
      </c>
      <c r="C9" s="20">
        <v>45632.555555555555</v>
      </c>
      <c r="D9" s="19" t="s">
        <v>259</v>
      </c>
      <c r="E9" s="19" t="s">
        <v>175</v>
      </c>
      <c r="F9" s="21">
        <v>2236955</v>
      </c>
      <c r="G9" s="21">
        <v>1021938</v>
      </c>
      <c r="H9" s="21">
        <v>854738.7</v>
      </c>
      <c r="I9" s="21">
        <v>9229416</v>
      </c>
      <c r="J9" s="21">
        <v>1101084</v>
      </c>
      <c r="K9" s="21">
        <v>12522920</v>
      </c>
      <c r="L9" s="21">
        <v>2439.88</v>
      </c>
      <c r="M9" s="21">
        <v>4407.79</v>
      </c>
      <c r="N9" s="21">
        <v>12803470</v>
      </c>
      <c r="O9" s="21">
        <v>12766540</v>
      </c>
      <c r="P9" s="21">
        <v>16398710</v>
      </c>
      <c r="Q9" s="21">
        <v>2974808</v>
      </c>
      <c r="R9" s="21">
        <v>2535323</v>
      </c>
      <c r="S9" s="21">
        <v>7979790</v>
      </c>
      <c r="T9" s="21">
        <v>2872458</v>
      </c>
      <c r="U9" s="21">
        <v>17059100</v>
      </c>
      <c r="V9" s="21">
        <v>4247590</v>
      </c>
      <c r="W9" s="21">
        <v>16723300</v>
      </c>
      <c r="X9" s="21">
        <v>3892780</v>
      </c>
      <c r="Y9" s="21">
        <v>17247790</v>
      </c>
      <c r="Z9" s="21">
        <v>3944521</v>
      </c>
      <c r="AA9" s="21">
        <v>17022820</v>
      </c>
      <c r="AC9" s="19">
        <f t="shared" si="0"/>
        <v>0.92136579284405873</v>
      </c>
      <c r="AD9" s="19">
        <f t="shared" si="1"/>
        <v>1.0016352586440049</v>
      </c>
      <c r="AE9" s="19">
        <f t="shared" si="2"/>
        <v>0.9495324569592285</v>
      </c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</row>
    <row r="10" spans="1:78" s="19" customFormat="1" x14ac:dyDescent="0.35">
      <c r="A10" s="19" t="s">
        <v>38</v>
      </c>
      <c r="B10" s="19" t="s">
        <v>267</v>
      </c>
      <c r="C10" s="20">
        <v>45632.558333333334</v>
      </c>
      <c r="D10" s="19" t="s">
        <v>259</v>
      </c>
      <c r="E10" s="19" t="s">
        <v>175</v>
      </c>
      <c r="F10" s="21">
        <v>2169671</v>
      </c>
      <c r="G10" s="21">
        <v>950243.9</v>
      </c>
      <c r="H10" s="21">
        <v>759532.1</v>
      </c>
      <c r="I10" s="21">
        <v>2623.17</v>
      </c>
      <c r="J10" s="21">
        <v>1091561</v>
      </c>
      <c r="K10" s="21">
        <v>2219.0500000000002</v>
      </c>
      <c r="L10" s="21">
        <v>8167.69</v>
      </c>
      <c r="M10" s="21">
        <v>14176.32</v>
      </c>
      <c r="N10" s="21">
        <v>2262.77</v>
      </c>
      <c r="O10" s="21">
        <v>2169.65</v>
      </c>
      <c r="P10" s="21">
        <v>2743.99</v>
      </c>
      <c r="Q10" s="21">
        <v>491.54</v>
      </c>
      <c r="R10" s="21">
        <v>437.08</v>
      </c>
      <c r="S10" s="21">
        <v>1418.57</v>
      </c>
      <c r="T10" s="21">
        <v>515.25</v>
      </c>
      <c r="U10" s="21">
        <v>3319.86</v>
      </c>
      <c r="V10" s="21">
        <v>864.3</v>
      </c>
      <c r="W10" s="21">
        <v>3421.89</v>
      </c>
      <c r="X10" s="21">
        <v>804.02</v>
      </c>
      <c r="Y10" s="21">
        <v>3510.04</v>
      </c>
      <c r="Z10" s="21">
        <v>788.02</v>
      </c>
      <c r="AA10" s="21">
        <v>3374.9</v>
      </c>
      <c r="AC10" s="19">
        <f t="shared" si="0"/>
        <v>1.0368580867089094</v>
      </c>
      <c r="AD10" s="19">
        <f t="shared" si="1"/>
        <v>1.0326971232043936</v>
      </c>
      <c r="AE10" s="19">
        <f t="shared" si="2"/>
        <v>1.0211728799311419</v>
      </c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</row>
    <row r="11" spans="1:78" s="19" customFormat="1" x14ac:dyDescent="0.35">
      <c r="A11" s="19" t="s">
        <v>40</v>
      </c>
      <c r="B11" s="19" t="s">
        <v>268</v>
      </c>
      <c r="C11" s="20">
        <v>45632.561111111114</v>
      </c>
      <c r="D11" s="19" t="s">
        <v>259</v>
      </c>
      <c r="E11" s="19" t="s">
        <v>175</v>
      </c>
      <c r="F11" s="21">
        <v>2239120</v>
      </c>
      <c r="G11" s="21">
        <v>975440.1</v>
      </c>
      <c r="H11" s="21">
        <v>790783.4</v>
      </c>
      <c r="I11" s="21">
        <v>1186.44</v>
      </c>
      <c r="J11" s="21">
        <v>1150291</v>
      </c>
      <c r="K11" s="21">
        <v>626.08000000000004</v>
      </c>
      <c r="L11" s="21">
        <v>83940.25</v>
      </c>
      <c r="M11" s="21">
        <v>146424.79999999999</v>
      </c>
      <c r="N11" s="21">
        <v>617.51</v>
      </c>
      <c r="O11" s="21">
        <v>599.37</v>
      </c>
      <c r="P11" s="21">
        <v>757.18</v>
      </c>
      <c r="Q11" s="21">
        <v>137.41</v>
      </c>
      <c r="R11" s="21">
        <v>121.86</v>
      </c>
      <c r="S11" s="21">
        <v>457.08</v>
      </c>
      <c r="T11" s="21">
        <v>132.6</v>
      </c>
      <c r="U11" s="21">
        <v>763.47</v>
      </c>
      <c r="V11" s="21">
        <v>197.42</v>
      </c>
      <c r="W11" s="21">
        <v>818.72</v>
      </c>
      <c r="X11" s="21">
        <v>176.68</v>
      </c>
      <c r="Y11" s="21">
        <v>871.09</v>
      </c>
      <c r="Z11" s="21">
        <v>202.99</v>
      </c>
      <c r="AA11" s="21">
        <v>921.53</v>
      </c>
      <c r="AC11" s="19">
        <f t="shared" si="0"/>
        <v>0.99588205822226417</v>
      </c>
      <c r="AD11" s="19">
        <f t="shared" si="1"/>
        <v>1.0006667798063524</v>
      </c>
      <c r="AE11" s="19">
        <f t="shared" si="2"/>
        <v>0.99479537492871173</v>
      </c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</row>
    <row r="12" spans="1:78" s="19" customFormat="1" x14ac:dyDescent="0.35">
      <c r="A12" s="19" t="s">
        <v>42</v>
      </c>
      <c r="B12" s="19" t="s">
        <v>271</v>
      </c>
      <c r="C12" s="20">
        <v>45632.564583333333</v>
      </c>
      <c r="D12" s="19" t="s">
        <v>259</v>
      </c>
      <c r="E12" s="19" t="s">
        <v>175</v>
      </c>
      <c r="F12" s="21">
        <v>2240278</v>
      </c>
      <c r="G12" s="21">
        <v>975122.5</v>
      </c>
      <c r="H12" s="21">
        <v>788973.1</v>
      </c>
      <c r="I12" s="21">
        <v>751.88</v>
      </c>
      <c r="J12" s="21">
        <v>1483077</v>
      </c>
      <c r="K12" s="21">
        <v>130</v>
      </c>
      <c r="L12" s="21">
        <v>841708.9</v>
      </c>
      <c r="M12" s="21">
        <v>1457464</v>
      </c>
      <c r="N12" s="21">
        <v>242.6</v>
      </c>
      <c r="O12" s="21">
        <v>84.45</v>
      </c>
      <c r="P12" s="21">
        <v>92.96</v>
      </c>
      <c r="Q12" s="21">
        <v>29.63</v>
      </c>
      <c r="R12" s="21">
        <v>31.11</v>
      </c>
      <c r="S12" s="21">
        <v>1007.46</v>
      </c>
      <c r="T12" s="21">
        <v>40.369999999999997</v>
      </c>
      <c r="U12" s="21">
        <v>97.41</v>
      </c>
      <c r="V12" s="21">
        <v>28.15</v>
      </c>
      <c r="W12" s="21">
        <v>94.82</v>
      </c>
      <c r="X12" s="21">
        <v>26.67</v>
      </c>
      <c r="Y12" s="21">
        <v>105.19</v>
      </c>
      <c r="Z12" s="21">
        <v>24.82</v>
      </c>
      <c r="AA12" s="21">
        <v>120.74</v>
      </c>
      <c r="AC12" s="19">
        <f t="shared" si="0"/>
        <v>0.99816711114738899</v>
      </c>
      <c r="AD12" s="19">
        <f t="shared" si="1"/>
        <v>1.0001495350130654</v>
      </c>
      <c r="AE12" s="19">
        <f t="shared" si="2"/>
        <v>0.99511938243656572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</row>
    <row r="13" spans="1:78" s="19" customFormat="1" x14ac:dyDescent="0.35">
      <c r="A13" s="19" t="s">
        <v>44</v>
      </c>
      <c r="B13" s="19" t="s">
        <v>269</v>
      </c>
      <c r="C13" s="20">
        <v>45632.567361111112</v>
      </c>
      <c r="D13" s="19" t="s">
        <v>259</v>
      </c>
      <c r="E13" s="19" t="s">
        <v>175</v>
      </c>
      <c r="F13" s="21">
        <v>2282826</v>
      </c>
      <c r="G13" s="21">
        <v>995987.1</v>
      </c>
      <c r="H13" s="21">
        <v>810181.4</v>
      </c>
      <c r="I13" s="21">
        <v>849.67</v>
      </c>
      <c r="J13" s="21">
        <v>2978890</v>
      </c>
      <c r="K13" s="21">
        <v>606.69000000000005</v>
      </c>
      <c r="L13" s="21">
        <v>4172591</v>
      </c>
      <c r="M13" s="21">
        <v>7188694</v>
      </c>
      <c r="N13" s="21">
        <v>1125.6199999999999</v>
      </c>
      <c r="O13" s="21">
        <v>294.82</v>
      </c>
      <c r="P13" s="21">
        <v>341.49</v>
      </c>
      <c r="Q13" s="21">
        <v>122.97</v>
      </c>
      <c r="R13" s="21">
        <v>125.19</v>
      </c>
      <c r="S13" s="21">
        <v>4907.62</v>
      </c>
      <c r="T13" s="21">
        <v>188.15</v>
      </c>
      <c r="U13" s="21">
        <v>398.53</v>
      </c>
      <c r="V13" s="21">
        <v>100</v>
      </c>
      <c r="W13" s="21">
        <v>379.64</v>
      </c>
      <c r="X13" s="21">
        <v>84.45</v>
      </c>
      <c r="Y13" s="21">
        <v>374.08</v>
      </c>
      <c r="Z13" s="21">
        <v>104.08</v>
      </c>
      <c r="AA13" s="21">
        <v>424.46</v>
      </c>
      <c r="AC13" s="19">
        <f t="shared" si="0"/>
        <v>0.97203786707520068</v>
      </c>
      <c r="AD13" s="19">
        <f t="shared" si="1"/>
        <v>0.98150844611021604</v>
      </c>
      <c r="AE13" s="19">
        <f t="shared" si="2"/>
        <v>0.9742729599610277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</row>
    <row r="14" spans="1:78" s="19" customFormat="1" x14ac:dyDescent="0.35">
      <c r="A14" s="19" t="s">
        <v>46</v>
      </c>
      <c r="B14" s="19" t="s">
        <v>270</v>
      </c>
      <c r="C14" s="20">
        <v>45632.570833333331</v>
      </c>
      <c r="D14" s="19" t="s">
        <v>259</v>
      </c>
      <c r="E14" s="19" t="s">
        <v>175</v>
      </c>
      <c r="F14" s="21">
        <v>2314265</v>
      </c>
      <c r="G14" s="21">
        <v>1003787</v>
      </c>
      <c r="H14" s="21">
        <v>816438.3</v>
      </c>
      <c r="I14" s="21">
        <v>774.85</v>
      </c>
      <c r="J14" s="21">
        <v>4818620</v>
      </c>
      <c r="K14" s="21">
        <v>704.47</v>
      </c>
      <c r="L14" s="21">
        <v>8249837</v>
      </c>
      <c r="M14" s="21">
        <v>14360080</v>
      </c>
      <c r="N14" s="21">
        <v>1834.59</v>
      </c>
      <c r="O14" s="21">
        <v>172.6</v>
      </c>
      <c r="P14" s="21">
        <v>186.67</v>
      </c>
      <c r="Q14" s="21">
        <v>117.41</v>
      </c>
      <c r="R14" s="21">
        <v>181.49</v>
      </c>
      <c r="S14" s="21">
        <v>9385.98</v>
      </c>
      <c r="T14" s="21">
        <v>248.15</v>
      </c>
      <c r="U14" s="21">
        <v>205.19</v>
      </c>
      <c r="V14" s="21">
        <v>54.82</v>
      </c>
      <c r="W14" s="21">
        <v>189.63</v>
      </c>
      <c r="X14" s="21">
        <v>57.04</v>
      </c>
      <c r="Y14" s="21">
        <v>194.08</v>
      </c>
      <c r="Z14" s="21">
        <v>63.7</v>
      </c>
      <c r="AA14" s="21">
        <v>246.31</v>
      </c>
      <c r="AC14" s="19">
        <f t="shared" si="0"/>
        <v>0.96458850595323609</v>
      </c>
      <c r="AD14" s="19">
        <f t="shared" si="1"/>
        <v>0.96817477687300291</v>
      </c>
      <c r="AE14" s="19">
        <f t="shared" si="2"/>
        <v>0.96670239801870317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</row>
    <row r="15" spans="1:78" s="19" customFormat="1" x14ac:dyDescent="0.35">
      <c r="A15" s="19" t="s">
        <v>48</v>
      </c>
      <c r="B15" s="19" t="s">
        <v>26</v>
      </c>
      <c r="C15" s="20">
        <v>45632.573611111111</v>
      </c>
      <c r="D15" s="19" t="s">
        <v>259</v>
      </c>
      <c r="E15" s="19" t="s">
        <v>175</v>
      </c>
      <c r="F15" s="21">
        <v>2296096</v>
      </c>
      <c r="G15" s="21">
        <v>986518.6</v>
      </c>
      <c r="H15" s="21">
        <v>813103.5</v>
      </c>
      <c r="I15" s="21">
        <v>674.1</v>
      </c>
      <c r="J15" s="21">
        <v>1148388</v>
      </c>
      <c r="K15" s="21">
        <v>71.849999999999994</v>
      </c>
      <c r="L15" s="21">
        <v>1399.73</v>
      </c>
      <c r="M15" s="21">
        <v>2459.15</v>
      </c>
      <c r="N15" s="21">
        <v>46.3</v>
      </c>
      <c r="O15" s="21">
        <v>52.59</v>
      </c>
      <c r="P15" s="21">
        <v>49.63</v>
      </c>
      <c r="Q15" s="21">
        <v>15.19</v>
      </c>
      <c r="R15" s="21">
        <v>7.41</v>
      </c>
      <c r="S15" s="21">
        <v>28.15</v>
      </c>
      <c r="T15" s="21">
        <v>11.11</v>
      </c>
      <c r="U15" s="21">
        <v>79.63</v>
      </c>
      <c r="V15" s="21">
        <v>24.82</v>
      </c>
      <c r="W15" s="21">
        <v>65.930000000000007</v>
      </c>
      <c r="X15" s="21">
        <v>13.33</v>
      </c>
      <c r="Y15" s="21">
        <v>55.56</v>
      </c>
      <c r="Z15" s="21">
        <v>11.48</v>
      </c>
      <c r="AA15" s="21">
        <v>91.11</v>
      </c>
      <c r="AC15" s="19">
        <f t="shared" si="0"/>
        <v>0.96854459487629807</v>
      </c>
      <c r="AD15" s="19">
        <f t="shared" si="1"/>
        <v>0.97583594065753343</v>
      </c>
      <c r="AE15" s="19">
        <f t="shared" si="2"/>
        <v>0.9836239276177865</v>
      </c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</row>
    <row r="16" spans="1:78" s="19" customFormat="1" x14ac:dyDescent="0.35">
      <c r="A16" s="19" t="s">
        <v>51</v>
      </c>
      <c r="B16" s="19" t="s">
        <v>26</v>
      </c>
      <c r="C16" s="20">
        <v>45632.576388888891</v>
      </c>
      <c r="D16" s="19" t="s">
        <v>259</v>
      </c>
      <c r="E16" s="19" t="s">
        <v>175</v>
      </c>
      <c r="F16" s="21">
        <v>2269890</v>
      </c>
      <c r="G16" s="21">
        <v>974130.8</v>
      </c>
      <c r="H16" s="21">
        <v>802903.3</v>
      </c>
      <c r="I16" s="21">
        <v>662.25</v>
      </c>
      <c r="J16" s="21">
        <v>1133483</v>
      </c>
      <c r="K16" s="21">
        <v>48.89</v>
      </c>
      <c r="L16" s="21">
        <v>1082.68</v>
      </c>
      <c r="M16" s="21">
        <v>1864.28</v>
      </c>
      <c r="N16" s="21">
        <v>41.11</v>
      </c>
      <c r="O16" s="21">
        <v>36.299999999999997</v>
      </c>
      <c r="P16" s="21">
        <v>40.74</v>
      </c>
      <c r="Q16" s="21">
        <v>13.33</v>
      </c>
      <c r="R16" s="21">
        <v>10.74</v>
      </c>
      <c r="S16" s="21">
        <v>25.19</v>
      </c>
      <c r="T16" s="21">
        <v>7.41</v>
      </c>
      <c r="U16" s="21">
        <v>52.96</v>
      </c>
      <c r="V16" s="21">
        <v>16.670000000000002</v>
      </c>
      <c r="W16" s="21">
        <v>38.15</v>
      </c>
      <c r="X16" s="21">
        <v>8.89</v>
      </c>
      <c r="Y16" s="21">
        <v>41.48</v>
      </c>
      <c r="Z16" s="21">
        <v>11.48</v>
      </c>
      <c r="AA16" s="21">
        <v>66.67</v>
      </c>
      <c r="AC16" s="19">
        <f t="shared" si="0"/>
        <v>0.98084912591591034</v>
      </c>
      <c r="AD16" s="19">
        <f t="shared" si="1"/>
        <v>0.9871020181594703</v>
      </c>
      <c r="AE16" s="19">
        <f t="shared" si="2"/>
        <v>0.99613244956426794</v>
      </c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</row>
    <row r="17" spans="1:78" s="19" customFormat="1" x14ac:dyDescent="0.35">
      <c r="A17" s="19" t="s">
        <v>53</v>
      </c>
      <c r="B17" s="19" t="s">
        <v>26</v>
      </c>
      <c r="C17" s="20">
        <v>45632.579861111109</v>
      </c>
      <c r="D17" s="19" t="s">
        <v>259</v>
      </c>
      <c r="E17" s="19" t="s">
        <v>175</v>
      </c>
      <c r="F17" s="21">
        <v>2261065</v>
      </c>
      <c r="G17" s="21">
        <v>974263.5</v>
      </c>
      <c r="H17" s="21">
        <v>789927.4</v>
      </c>
      <c r="I17" s="21">
        <v>637.42999999999995</v>
      </c>
      <c r="J17" s="21">
        <v>1126890</v>
      </c>
      <c r="K17" s="21">
        <v>44.45</v>
      </c>
      <c r="L17" s="21">
        <v>843</v>
      </c>
      <c r="M17" s="21">
        <v>1534.55</v>
      </c>
      <c r="N17" s="21">
        <v>36.299999999999997</v>
      </c>
      <c r="O17" s="21">
        <v>42.59</v>
      </c>
      <c r="P17" s="21">
        <v>52.59</v>
      </c>
      <c r="Q17" s="21">
        <v>12.96</v>
      </c>
      <c r="R17" s="21">
        <v>8.52</v>
      </c>
      <c r="S17" s="21">
        <v>15.93</v>
      </c>
      <c r="T17" s="21">
        <v>10</v>
      </c>
      <c r="U17" s="21">
        <v>55.93</v>
      </c>
      <c r="V17" s="21">
        <v>20.37</v>
      </c>
      <c r="W17" s="21">
        <v>35.19</v>
      </c>
      <c r="X17" s="21">
        <v>11.11</v>
      </c>
      <c r="Y17" s="21">
        <v>39.630000000000003</v>
      </c>
      <c r="Z17" s="21">
        <v>9.6300000000000008</v>
      </c>
      <c r="AA17" s="21">
        <v>74.08</v>
      </c>
      <c r="AC17" s="19">
        <f t="shared" si="0"/>
        <v>0.99696123972911943</v>
      </c>
      <c r="AD17" s="19">
        <f t="shared" si="1"/>
        <v>0.99095470497309901</v>
      </c>
      <c r="AE17" s="19">
        <f t="shared" si="2"/>
        <v>0.99599677089411642</v>
      </c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</row>
    <row r="18" spans="1:78" s="19" customFormat="1" x14ac:dyDescent="0.35">
      <c r="A18" s="19" t="s">
        <v>55</v>
      </c>
      <c r="B18" s="19" t="s">
        <v>26</v>
      </c>
      <c r="C18" s="20">
        <v>45632.582638888889</v>
      </c>
      <c r="D18" s="19" t="s">
        <v>259</v>
      </c>
      <c r="E18" s="19" t="s">
        <v>175</v>
      </c>
      <c r="F18" s="21">
        <v>2224008</v>
      </c>
      <c r="G18" s="21">
        <v>960050.3</v>
      </c>
      <c r="H18" s="21">
        <v>785823.9</v>
      </c>
      <c r="I18" s="21">
        <v>605.58000000000004</v>
      </c>
      <c r="J18" s="21">
        <v>1115073</v>
      </c>
      <c r="K18" s="21">
        <v>56.3</v>
      </c>
      <c r="L18" s="21">
        <v>874.85</v>
      </c>
      <c r="M18" s="21">
        <v>1549.73</v>
      </c>
      <c r="N18" s="21">
        <v>43.33</v>
      </c>
      <c r="O18" s="21">
        <v>54.45</v>
      </c>
      <c r="P18" s="21">
        <v>54.45</v>
      </c>
      <c r="Q18" s="21">
        <v>11.48</v>
      </c>
      <c r="R18" s="21">
        <v>10.74</v>
      </c>
      <c r="S18" s="21">
        <v>26.67</v>
      </c>
      <c r="T18" s="21">
        <v>9.6300000000000008</v>
      </c>
      <c r="U18" s="21">
        <v>75.56</v>
      </c>
      <c r="V18" s="21">
        <v>24.07</v>
      </c>
      <c r="W18" s="21">
        <v>62.22</v>
      </c>
      <c r="X18" s="21">
        <v>14.07</v>
      </c>
      <c r="Y18" s="21">
        <v>58.15</v>
      </c>
      <c r="Z18" s="21">
        <v>17.41</v>
      </c>
      <c r="AA18" s="21">
        <v>87.78</v>
      </c>
      <c r="AC18" s="19">
        <f t="shared" si="0"/>
        <v>1.0021672794629941</v>
      </c>
      <c r="AD18" s="19">
        <f t="shared" si="1"/>
        <v>1.0074662501214025</v>
      </c>
      <c r="AE18" s="19">
        <f t="shared" si="2"/>
        <v>1.0107421454896686</v>
      </c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</row>
    <row r="19" spans="1:78" s="19" customFormat="1" x14ac:dyDescent="0.35">
      <c r="A19" s="19" t="s">
        <v>57</v>
      </c>
      <c r="B19" s="19" t="s">
        <v>26</v>
      </c>
      <c r="C19" s="20">
        <v>45632.586111111108</v>
      </c>
      <c r="D19" s="19" t="s">
        <v>259</v>
      </c>
      <c r="E19" s="19" t="s">
        <v>175</v>
      </c>
      <c r="F19" s="21">
        <v>2258810</v>
      </c>
      <c r="G19" s="21">
        <v>975289.8</v>
      </c>
      <c r="H19" s="21">
        <v>804544.8</v>
      </c>
      <c r="I19" s="21">
        <v>623.72</v>
      </c>
      <c r="J19" s="21">
        <v>1133248</v>
      </c>
      <c r="K19" s="21">
        <v>39.26</v>
      </c>
      <c r="L19" s="21">
        <v>662.62</v>
      </c>
      <c r="M19" s="21">
        <v>1175.25</v>
      </c>
      <c r="N19" s="21">
        <v>34.44</v>
      </c>
      <c r="O19" s="21">
        <v>40.369999999999997</v>
      </c>
      <c r="P19" s="21">
        <v>33.33</v>
      </c>
      <c r="Q19" s="21">
        <v>12.22</v>
      </c>
      <c r="R19" s="21">
        <v>6.3</v>
      </c>
      <c r="S19" s="21">
        <v>20</v>
      </c>
      <c r="T19" s="21">
        <v>8.52</v>
      </c>
      <c r="U19" s="21">
        <v>52.59</v>
      </c>
      <c r="V19" s="21">
        <v>20.74</v>
      </c>
      <c r="W19" s="21">
        <v>34.82</v>
      </c>
      <c r="X19" s="21">
        <v>10</v>
      </c>
      <c r="Y19" s="21">
        <v>34.07</v>
      </c>
      <c r="Z19" s="21">
        <v>11.11</v>
      </c>
      <c r="AA19" s="21">
        <v>65.930000000000007</v>
      </c>
      <c r="AC19" s="19">
        <f t="shared" si="0"/>
        <v>0.97884791499491386</v>
      </c>
      <c r="AD19" s="19">
        <f t="shared" si="1"/>
        <v>0.99194398820617935</v>
      </c>
      <c r="AE19" s="19">
        <f t="shared" si="2"/>
        <v>0.99494868089464283</v>
      </c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</row>
    <row r="20" spans="1:78" s="19" customFormat="1" x14ac:dyDescent="0.35">
      <c r="A20" s="19" t="s">
        <v>59</v>
      </c>
      <c r="B20" s="19" t="s">
        <v>272</v>
      </c>
      <c r="C20" s="20">
        <v>45632.588888888888</v>
      </c>
      <c r="D20" s="19" t="s">
        <v>259</v>
      </c>
      <c r="E20" s="19" t="s">
        <v>175</v>
      </c>
      <c r="F20" s="21">
        <v>2228056</v>
      </c>
      <c r="G20" s="21">
        <v>952200.3</v>
      </c>
      <c r="H20" s="21">
        <v>773228.3</v>
      </c>
      <c r="I20" s="21">
        <v>455569.9</v>
      </c>
      <c r="J20" s="21">
        <v>1104147</v>
      </c>
      <c r="K20" s="21">
        <v>606011.4</v>
      </c>
      <c r="L20" s="21">
        <v>90.37</v>
      </c>
      <c r="M20" s="21">
        <v>130.74</v>
      </c>
      <c r="N20" s="21">
        <v>613252.30000000005</v>
      </c>
      <c r="O20" s="21">
        <v>612822.80000000005</v>
      </c>
      <c r="P20" s="21">
        <v>786992.8</v>
      </c>
      <c r="Q20" s="21">
        <v>140021.1</v>
      </c>
      <c r="R20" s="21">
        <v>118412.7</v>
      </c>
      <c r="S20" s="21">
        <v>388388.6</v>
      </c>
      <c r="T20" s="21">
        <v>134640.4</v>
      </c>
      <c r="U20" s="21">
        <v>818448.2</v>
      </c>
      <c r="V20" s="21">
        <v>202364.6</v>
      </c>
      <c r="W20" s="21">
        <v>802840.5</v>
      </c>
      <c r="X20" s="21">
        <v>183811.1</v>
      </c>
      <c r="Y20" s="21">
        <v>831663.2</v>
      </c>
      <c r="Z20" s="21">
        <v>186126.5</v>
      </c>
      <c r="AA20" s="21">
        <v>807743.4</v>
      </c>
      <c r="AC20" s="19">
        <f t="shared" si="0"/>
        <v>1.0184922098686764</v>
      </c>
      <c r="AD20" s="19">
        <f t="shared" si="1"/>
        <v>1.0056358547540996</v>
      </c>
      <c r="AE20" s="19">
        <f t="shared" si="2"/>
        <v>1.0190747681974055</v>
      </c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</row>
    <row r="21" spans="1:78" s="19" customFormat="1" x14ac:dyDescent="0.35">
      <c r="A21" s="19" t="s">
        <v>59</v>
      </c>
      <c r="B21" s="19" t="s">
        <v>272</v>
      </c>
      <c r="C21" s="20">
        <v>45632.591666666667</v>
      </c>
      <c r="D21" s="19" t="s">
        <v>259</v>
      </c>
      <c r="E21" s="19" t="s">
        <v>175</v>
      </c>
      <c r="F21" s="21">
        <v>2188946</v>
      </c>
      <c r="G21" s="21">
        <v>942207.6</v>
      </c>
      <c r="H21" s="21">
        <v>760747.8</v>
      </c>
      <c r="I21" s="21">
        <v>448292</v>
      </c>
      <c r="J21" s="21">
        <v>1081431</v>
      </c>
      <c r="K21" s="21">
        <v>598588.69999999995</v>
      </c>
      <c r="L21" s="21">
        <v>32.590000000000003</v>
      </c>
      <c r="M21" s="21">
        <v>41.85</v>
      </c>
      <c r="N21" s="21">
        <v>604875.69999999995</v>
      </c>
      <c r="O21" s="21">
        <v>604886.4</v>
      </c>
      <c r="P21" s="21">
        <v>778089.1</v>
      </c>
      <c r="Q21" s="21">
        <v>138255.9</v>
      </c>
      <c r="R21" s="21">
        <v>117088.9</v>
      </c>
      <c r="S21" s="21">
        <v>383796.7</v>
      </c>
      <c r="T21" s="21">
        <v>133412.70000000001</v>
      </c>
      <c r="U21" s="21">
        <v>811397.2</v>
      </c>
      <c r="V21" s="21">
        <v>200462.3</v>
      </c>
      <c r="W21" s="21">
        <v>795650.9</v>
      </c>
      <c r="X21" s="21">
        <v>181083.7</v>
      </c>
      <c r="Y21" s="21">
        <v>825008.6</v>
      </c>
      <c r="Z21" s="21">
        <v>184036.5</v>
      </c>
      <c r="AA21" s="21">
        <v>802580.8</v>
      </c>
      <c r="AC21" s="19">
        <f t="shared" si="0"/>
        <v>1.0352011533914391</v>
      </c>
      <c r="AD21" s="19">
        <f t="shared" si="1"/>
        <v>1.0236035973477646</v>
      </c>
      <c r="AE21" s="19">
        <f t="shared" si="2"/>
        <v>1.0298826925191433</v>
      </c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</row>
    <row r="22" spans="1:78" s="19" customFormat="1" x14ac:dyDescent="0.35">
      <c r="A22" s="19" t="s">
        <v>62</v>
      </c>
      <c r="B22" s="19" t="s">
        <v>26</v>
      </c>
      <c r="C22" s="20">
        <v>45632.595138888886</v>
      </c>
      <c r="D22" s="19" t="s">
        <v>259</v>
      </c>
      <c r="E22" s="19" t="s">
        <v>175</v>
      </c>
      <c r="F22" s="21">
        <v>2179205</v>
      </c>
      <c r="G22" s="21">
        <v>944055.8</v>
      </c>
      <c r="H22" s="21">
        <v>765080.3</v>
      </c>
      <c r="I22" s="21">
        <v>994.87</v>
      </c>
      <c r="J22" s="21">
        <v>1093779</v>
      </c>
      <c r="K22" s="21">
        <v>335.21</v>
      </c>
      <c r="L22" s="21">
        <v>545.20000000000005</v>
      </c>
      <c r="M22" s="21">
        <v>932.27</v>
      </c>
      <c r="N22" s="21">
        <v>377.44</v>
      </c>
      <c r="O22" s="21">
        <v>393.74</v>
      </c>
      <c r="P22" s="21">
        <v>478.2</v>
      </c>
      <c r="Q22" s="21">
        <v>91.11</v>
      </c>
      <c r="R22" s="21">
        <v>65.19</v>
      </c>
      <c r="S22" s="21">
        <v>220.38</v>
      </c>
      <c r="T22" s="21">
        <v>83.34</v>
      </c>
      <c r="U22" s="21">
        <v>501.16</v>
      </c>
      <c r="V22" s="21">
        <v>121.49</v>
      </c>
      <c r="W22" s="21">
        <v>466.7</v>
      </c>
      <c r="X22" s="21">
        <v>105.93</v>
      </c>
      <c r="Y22" s="21">
        <v>481.53</v>
      </c>
      <c r="Z22" s="21">
        <v>106.67</v>
      </c>
      <c r="AA22" s="21">
        <v>495.61</v>
      </c>
      <c r="AC22" s="19">
        <f t="shared" si="0"/>
        <v>1.0293390118658132</v>
      </c>
      <c r="AD22" s="19">
        <f t="shared" si="1"/>
        <v>1.0281790836566547</v>
      </c>
      <c r="AE22" s="19">
        <f t="shared" si="2"/>
        <v>1.0278664672151794</v>
      </c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</row>
    <row r="23" spans="1:78" s="19" customFormat="1" x14ac:dyDescent="0.35">
      <c r="A23" s="19" t="s">
        <v>62</v>
      </c>
      <c r="B23" s="19" t="s">
        <v>26</v>
      </c>
      <c r="C23" s="20">
        <v>45632.597916666666</v>
      </c>
      <c r="D23" s="19" t="s">
        <v>259</v>
      </c>
      <c r="E23" s="19" t="s">
        <v>175</v>
      </c>
      <c r="F23" s="21">
        <v>2164306</v>
      </c>
      <c r="G23" s="21">
        <v>935695.4</v>
      </c>
      <c r="H23" s="21">
        <v>754245.8</v>
      </c>
      <c r="I23" s="21">
        <v>694.84</v>
      </c>
      <c r="J23" s="21">
        <v>1083421</v>
      </c>
      <c r="K23" s="21">
        <v>111.48</v>
      </c>
      <c r="L23" s="21">
        <v>567.42999999999995</v>
      </c>
      <c r="M23" s="21">
        <v>944.12</v>
      </c>
      <c r="N23" s="21">
        <v>109.63</v>
      </c>
      <c r="O23" s="21">
        <v>115.19</v>
      </c>
      <c r="P23" s="21">
        <v>142.22</v>
      </c>
      <c r="Q23" s="21">
        <v>24.82</v>
      </c>
      <c r="R23" s="21">
        <v>19.63</v>
      </c>
      <c r="S23" s="21">
        <v>61.11</v>
      </c>
      <c r="T23" s="21">
        <v>22.59</v>
      </c>
      <c r="U23" s="21">
        <v>152.6</v>
      </c>
      <c r="V23" s="21">
        <v>45.19</v>
      </c>
      <c r="W23" s="21">
        <v>122.59</v>
      </c>
      <c r="X23" s="21">
        <v>40</v>
      </c>
      <c r="Y23" s="21">
        <v>123.34</v>
      </c>
      <c r="Z23" s="21">
        <v>28.15</v>
      </c>
      <c r="AA23" s="21">
        <v>157.04</v>
      </c>
      <c r="AC23" s="19">
        <f t="shared" si="0"/>
        <v>1.0441251379855214</v>
      </c>
      <c r="AD23" s="19">
        <f t="shared" si="1"/>
        <v>1.0352570292740491</v>
      </c>
      <c r="AE23" s="19">
        <f t="shared" si="2"/>
        <v>1.0370504119182375</v>
      </c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</row>
    <row r="24" spans="1:78" s="19" customFormat="1" x14ac:dyDescent="0.35">
      <c r="A24" s="19" t="s">
        <v>65</v>
      </c>
      <c r="B24" s="19" t="s">
        <v>273</v>
      </c>
      <c r="C24" s="20">
        <v>45632.601388888892</v>
      </c>
      <c r="D24" s="19" t="s">
        <v>259</v>
      </c>
      <c r="E24" s="19" t="s">
        <v>175</v>
      </c>
      <c r="F24" s="21">
        <v>2176419</v>
      </c>
      <c r="G24" s="21">
        <v>949723.5</v>
      </c>
      <c r="H24" s="21">
        <v>761634.7</v>
      </c>
      <c r="I24" s="21">
        <v>664.1</v>
      </c>
      <c r="J24" s="21">
        <v>1424827</v>
      </c>
      <c r="K24" s="21">
        <v>125.56</v>
      </c>
      <c r="L24" s="21">
        <v>815274.1</v>
      </c>
      <c r="M24" s="21">
        <v>1418148</v>
      </c>
      <c r="N24" s="21">
        <v>241.86</v>
      </c>
      <c r="O24" s="21">
        <v>71.48</v>
      </c>
      <c r="P24" s="21">
        <v>98.89</v>
      </c>
      <c r="Q24" s="21">
        <v>28.52</v>
      </c>
      <c r="R24" s="21">
        <v>29.63</v>
      </c>
      <c r="S24" s="21">
        <v>953.01</v>
      </c>
      <c r="T24" s="21">
        <v>41.85</v>
      </c>
      <c r="U24" s="21">
        <v>102.96</v>
      </c>
      <c r="V24" s="21">
        <v>26.3</v>
      </c>
      <c r="W24" s="21">
        <v>94.82</v>
      </c>
      <c r="X24" s="21">
        <v>25.56</v>
      </c>
      <c r="Y24" s="21">
        <v>97.41</v>
      </c>
      <c r="Z24" s="21">
        <v>22.59</v>
      </c>
      <c r="AA24" s="21">
        <v>123.71</v>
      </c>
      <c r="AC24" s="19">
        <f t="shared" si="0"/>
        <v>1.0339956937361179</v>
      </c>
      <c r="AD24" s="19">
        <f t="shared" si="1"/>
        <v>1.0294952396574373</v>
      </c>
      <c r="AE24" s="19">
        <f t="shared" si="2"/>
        <v>1.0217324305442586</v>
      </c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</row>
    <row r="25" spans="1:78" s="19" customFormat="1" x14ac:dyDescent="0.35">
      <c r="A25" s="19" t="s">
        <v>68</v>
      </c>
      <c r="B25" s="19" t="s">
        <v>274</v>
      </c>
      <c r="C25" s="20">
        <v>45632.604166666664</v>
      </c>
      <c r="D25" s="19" t="s">
        <v>259</v>
      </c>
      <c r="E25" s="19" t="s">
        <v>175</v>
      </c>
      <c r="F25" s="21">
        <v>2191940</v>
      </c>
      <c r="G25" s="21">
        <v>947266.1</v>
      </c>
      <c r="H25" s="21">
        <v>784881.8</v>
      </c>
      <c r="I25" s="21">
        <v>688.17</v>
      </c>
      <c r="J25" s="21">
        <v>1096552</v>
      </c>
      <c r="K25" s="21">
        <v>44.07</v>
      </c>
      <c r="L25" s="21">
        <v>376.69</v>
      </c>
      <c r="M25" s="21">
        <v>670.44</v>
      </c>
      <c r="N25" s="21">
        <v>75.56</v>
      </c>
      <c r="O25" s="21">
        <v>6078423</v>
      </c>
      <c r="P25" s="21">
        <v>197.78</v>
      </c>
      <c r="Q25" s="21">
        <v>13.7</v>
      </c>
      <c r="R25" s="21">
        <v>8.89</v>
      </c>
      <c r="S25" s="21">
        <v>24.82</v>
      </c>
      <c r="T25" s="21">
        <v>9523.7999999999993</v>
      </c>
      <c r="U25" s="21">
        <v>1318.97</v>
      </c>
      <c r="V25" s="21">
        <v>27.04</v>
      </c>
      <c r="W25" s="21">
        <v>40.369999999999997</v>
      </c>
      <c r="X25" s="21">
        <v>6.3</v>
      </c>
      <c r="Y25" s="21">
        <v>50.37</v>
      </c>
      <c r="Z25" s="21">
        <v>20.37</v>
      </c>
      <c r="AA25" s="21">
        <v>107.41</v>
      </c>
      <c r="AC25" s="19">
        <f t="shared" si="0"/>
        <v>1.0033701889889661</v>
      </c>
      <c r="AD25" s="19">
        <f t="shared" si="1"/>
        <v>1.0222054435796599</v>
      </c>
      <c r="AE25" s="19">
        <f t="shared" si="2"/>
        <v>1.0243830112784571</v>
      </c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</row>
    <row r="26" spans="1:78" s="19" customFormat="1" x14ac:dyDescent="0.35">
      <c r="A26" s="19" t="s">
        <v>71</v>
      </c>
      <c r="B26" s="19" t="s">
        <v>275</v>
      </c>
      <c r="C26" s="20">
        <v>45632.607638888891</v>
      </c>
      <c r="D26" s="19" t="s">
        <v>259</v>
      </c>
      <c r="E26" s="19" t="s">
        <v>175</v>
      </c>
      <c r="F26" s="21">
        <v>2185473</v>
      </c>
      <c r="G26" s="21">
        <v>951008.5</v>
      </c>
      <c r="H26" s="21">
        <v>764958.3</v>
      </c>
      <c r="I26" s="21">
        <v>602.61</v>
      </c>
      <c r="J26" s="21">
        <v>1098766</v>
      </c>
      <c r="K26" s="21">
        <v>21.85</v>
      </c>
      <c r="L26" s="21">
        <v>65.930000000000007</v>
      </c>
      <c r="M26" s="21">
        <v>101.85</v>
      </c>
      <c r="N26" s="21">
        <v>19.63</v>
      </c>
      <c r="O26" s="21">
        <v>1511.25</v>
      </c>
      <c r="P26" s="21">
        <v>8030060</v>
      </c>
      <c r="Q26" s="21">
        <v>45.56</v>
      </c>
      <c r="R26" s="21">
        <v>7.41</v>
      </c>
      <c r="S26" s="21">
        <v>8.52</v>
      </c>
      <c r="T26" s="21">
        <v>156690.4</v>
      </c>
      <c r="U26" s="21">
        <v>352.6</v>
      </c>
      <c r="V26" s="21">
        <v>11.11</v>
      </c>
      <c r="W26" s="21">
        <v>37.78</v>
      </c>
      <c r="X26" s="21">
        <v>14.44</v>
      </c>
      <c r="Y26" s="21">
        <v>24.44</v>
      </c>
      <c r="Z26" s="21">
        <v>9.26</v>
      </c>
      <c r="AA26" s="21">
        <v>38.89</v>
      </c>
      <c r="AC26" s="19">
        <f t="shared" si="0"/>
        <v>1.0295031768398355</v>
      </c>
      <c r="AD26" s="19">
        <f t="shared" si="1"/>
        <v>1.0252302362005845</v>
      </c>
      <c r="AE26" s="19">
        <f t="shared" si="2"/>
        <v>1.0203518685689981</v>
      </c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</row>
    <row r="27" spans="1:78" s="19" customFormat="1" x14ac:dyDescent="0.35">
      <c r="A27" s="19" t="s">
        <v>74</v>
      </c>
      <c r="B27" s="19" t="s">
        <v>276</v>
      </c>
      <c r="C27" s="20">
        <v>45632.61041666667</v>
      </c>
      <c r="D27" s="19" t="s">
        <v>259</v>
      </c>
      <c r="E27" s="19" t="s">
        <v>175</v>
      </c>
      <c r="F27" s="21">
        <v>2196063</v>
      </c>
      <c r="G27" s="21">
        <v>949477.2</v>
      </c>
      <c r="H27" s="21">
        <v>781737.5</v>
      </c>
      <c r="I27" s="21">
        <v>593.35</v>
      </c>
      <c r="J27" s="21">
        <v>1095421</v>
      </c>
      <c r="K27" s="21">
        <v>27.04</v>
      </c>
      <c r="L27" s="21">
        <v>48.52</v>
      </c>
      <c r="M27" s="21">
        <v>77.78</v>
      </c>
      <c r="N27" s="21">
        <v>17.41</v>
      </c>
      <c r="O27" s="21">
        <v>485.2</v>
      </c>
      <c r="P27" s="21">
        <v>2657.64</v>
      </c>
      <c r="Q27" s="21">
        <v>1438524</v>
      </c>
      <c r="R27" s="21">
        <v>30.74</v>
      </c>
      <c r="S27" s="21">
        <v>21.85</v>
      </c>
      <c r="T27" s="21">
        <v>57.78</v>
      </c>
      <c r="U27" s="21">
        <v>15387.87</v>
      </c>
      <c r="V27" s="21">
        <v>1057.0899999999999</v>
      </c>
      <c r="W27" s="21">
        <v>366.68</v>
      </c>
      <c r="X27" s="21">
        <v>340.38</v>
      </c>
      <c r="Y27" s="21">
        <v>23.33</v>
      </c>
      <c r="Z27" s="21">
        <v>6.67</v>
      </c>
      <c r="AA27" s="21">
        <v>43.7</v>
      </c>
      <c r="AC27" s="19">
        <f t="shared" si="0"/>
        <v>1.0074059386942549</v>
      </c>
      <c r="AD27" s="19">
        <f t="shared" si="1"/>
        <v>1.0202863032617917</v>
      </c>
      <c r="AE27" s="19">
        <f t="shared" si="2"/>
        <v>1.0219974739783115</v>
      </c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</row>
    <row r="28" spans="1:78" s="19" customFormat="1" x14ac:dyDescent="0.35">
      <c r="A28" s="19" t="s">
        <v>77</v>
      </c>
      <c r="B28" s="19" t="s">
        <v>277</v>
      </c>
      <c r="C28" s="20">
        <v>45632.613194444442</v>
      </c>
      <c r="D28" s="19" t="s">
        <v>259</v>
      </c>
      <c r="E28" s="19" t="s">
        <v>175</v>
      </c>
      <c r="F28" s="21">
        <v>2155940</v>
      </c>
      <c r="G28" s="21">
        <v>932435.6</v>
      </c>
      <c r="H28" s="21">
        <v>743330.8</v>
      </c>
      <c r="I28" s="21">
        <v>542.61</v>
      </c>
      <c r="J28" s="21">
        <v>1060601</v>
      </c>
      <c r="K28" s="21">
        <v>13.33</v>
      </c>
      <c r="L28" s="21">
        <v>24.82</v>
      </c>
      <c r="M28" s="21">
        <v>49.63</v>
      </c>
      <c r="N28" s="21">
        <v>12.96</v>
      </c>
      <c r="O28" s="21">
        <v>217.79</v>
      </c>
      <c r="P28" s="21">
        <v>755.37</v>
      </c>
      <c r="Q28" s="21">
        <v>353</v>
      </c>
      <c r="R28" s="21">
        <v>1181381</v>
      </c>
      <c r="S28" s="21">
        <v>14.07</v>
      </c>
      <c r="T28" s="21">
        <v>21.85</v>
      </c>
      <c r="U28" s="21">
        <v>23.7</v>
      </c>
      <c r="V28" s="21">
        <v>3595.34</v>
      </c>
      <c r="W28" s="21">
        <v>3769.09</v>
      </c>
      <c r="X28" s="21">
        <v>246.3</v>
      </c>
      <c r="Y28" s="21">
        <v>868.19</v>
      </c>
      <c r="Z28" s="21">
        <v>16.3</v>
      </c>
      <c r="AA28" s="21">
        <v>26.67</v>
      </c>
      <c r="AC28" s="19">
        <f t="shared" si="0"/>
        <v>1.0594569739340816</v>
      </c>
      <c r="AD28" s="19">
        <f t="shared" si="1"/>
        <v>1.0392742840709852</v>
      </c>
      <c r="AE28" s="19">
        <f t="shared" si="2"/>
        <v>1.0406759458776564</v>
      </c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</row>
    <row r="29" spans="1:78" s="19" customFormat="1" x14ac:dyDescent="0.35">
      <c r="A29" s="19" t="s">
        <v>80</v>
      </c>
      <c r="B29" s="19" t="s">
        <v>278</v>
      </c>
      <c r="C29" s="20">
        <v>45632.616666666669</v>
      </c>
      <c r="D29" s="19" t="s">
        <v>259</v>
      </c>
      <c r="E29" s="19" t="s">
        <v>175</v>
      </c>
      <c r="F29" s="21">
        <v>2089726</v>
      </c>
      <c r="G29" s="21">
        <v>912131.7</v>
      </c>
      <c r="H29" s="21">
        <v>721646.9</v>
      </c>
      <c r="I29" s="21">
        <v>544.09</v>
      </c>
      <c r="J29" s="21">
        <v>1032380</v>
      </c>
      <c r="K29" s="21">
        <v>15.93</v>
      </c>
      <c r="L29" s="21">
        <v>24.82</v>
      </c>
      <c r="M29" s="21">
        <v>45.19</v>
      </c>
      <c r="N29" s="21">
        <v>11.85</v>
      </c>
      <c r="O29" s="21">
        <v>54.82</v>
      </c>
      <c r="P29" s="21">
        <v>125.19</v>
      </c>
      <c r="Q29" s="21">
        <v>43.33</v>
      </c>
      <c r="R29" s="21">
        <v>130</v>
      </c>
      <c r="S29" s="21">
        <v>3607861</v>
      </c>
      <c r="T29" s="21">
        <v>5.19</v>
      </c>
      <c r="U29" s="21">
        <v>16.3</v>
      </c>
      <c r="V29" s="21">
        <v>8.52</v>
      </c>
      <c r="W29" s="21">
        <v>12.96</v>
      </c>
      <c r="X29" s="21">
        <v>1766.43</v>
      </c>
      <c r="Y29" s="21">
        <v>1984.98</v>
      </c>
      <c r="Z29" s="21">
        <v>7.78</v>
      </c>
      <c r="AA29" s="21">
        <v>17.78</v>
      </c>
      <c r="AC29" s="19">
        <f t="shared" si="0"/>
        <v>1.0912913226676371</v>
      </c>
      <c r="AD29" s="19">
        <f t="shared" si="1"/>
        <v>1.0722042028476459</v>
      </c>
      <c r="AE29" s="19">
        <f t="shared" si="2"/>
        <v>1.0638412194203974</v>
      </c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</row>
    <row r="30" spans="1:78" s="19" customFormat="1" x14ac:dyDescent="0.35">
      <c r="A30" s="19" t="s">
        <v>83</v>
      </c>
      <c r="B30" s="19" t="s">
        <v>279</v>
      </c>
      <c r="C30" s="20">
        <v>45632.619444444441</v>
      </c>
      <c r="D30" s="19" t="s">
        <v>259</v>
      </c>
      <c r="E30" s="19" t="s">
        <v>175</v>
      </c>
      <c r="F30" s="21">
        <v>2163394</v>
      </c>
      <c r="G30" s="21">
        <v>932366.1</v>
      </c>
      <c r="H30" s="21">
        <v>747480</v>
      </c>
      <c r="I30" s="21">
        <v>557.05999999999995</v>
      </c>
      <c r="J30" s="21">
        <v>1073090</v>
      </c>
      <c r="K30" s="21">
        <v>38.15</v>
      </c>
      <c r="L30" s="21">
        <v>28.52</v>
      </c>
      <c r="M30" s="21">
        <v>40</v>
      </c>
      <c r="N30" s="21">
        <v>89.26</v>
      </c>
      <c r="O30" s="21">
        <v>65.56</v>
      </c>
      <c r="P30" s="21">
        <v>157.78</v>
      </c>
      <c r="Q30" s="21">
        <v>44.45</v>
      </c>
      <c r="R30" s="21">
        <v>83.33</v>
      </c>
      <c r="S30" s="21">
        <v>1042.28</v>
      </c>
      <c r="T30" s="21">
        <v>1160625</v>
      </c>
      <c r="U30" s="21">
        <v>58.89</v>
      </c>
      <c r="V30" s="21">
        <v>10.74</v>
      </c>
      <c r="W30" s="21">
        <v>23.7</v>
      </c>
      <c r="X30" s="21">
        <v>8.15</v>
      </c>
      <c r="Y30" s="21">
        <v>28.89</v>
      </c>
      <c r="Z30" s="21">
        <v>14710.47</v>
      </c>
      <c r="AA30" s="21">
        <v>1677.9</v>
      </c>
      <c r="AC30" s="19">
        <f t="shared" si="0"/>
        <v>1.0535760154117837</v>
      </c>
      <c r="AD30" s="19">
        <f t="shared" si="1"/>
        <v>1.0356934520480319</v>
      </c>
      <c r="AE30" s="19">
        <f t="shared" si="2"/>
        <v>1.0407535194597917</v>
      </c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</row>
    <row r="31" spans="1:78" s="19" customFormat="1" x14ac:dyDescent="0.35">
      <c r="A31" s="19" t="s">
        <v>86</v>
      </c>
      <c r="B31" s="19" t="s">
        <v>280</v>
      </c>
      <c r="C31" s="20">
        <v>45632.622916666667</v>
      </c>
      <c r="D31" s="19" t="s">
        <v>259</v>
      </c>
      <c r="E31" s="19" t="s">
        <v>175</v>
      </c>
      <c r="F31" s="21">
        <v>2306963</v>
      </c>
      <c r="G31" s="21">
        <v>985270.1</v>
      </c>
      <c r="H31" s="21">
        <v>813469.3</v>
      </c>
      <c r="I31" s="21">
        <v>674.84</v>
      </c>
      <c r="J31" s="21">
        <v>1157567</v>
      </c>
      <c r="K31" s="21">
        <v>45.19</v>
      </c>
      <c r="L31" s="21">
        <v>35.56</v>
      </c>
      <c r="M31" s="21">
        <v>54.07</v>
      </c>
      <c r="N31" s="21">
        <v>35.93</v>
      </c>
      <c r="O31" s="21">
        <v>90</v>
      </c>
      <c r="P31" s="21">
        <v>247.41</v>
      </c>
      <c r="Q31" s="21">
        <v>55.19</v>
      </c>
      <c r="R31" s="21">
        <v>83.33</v>
      </c>
      <c r="S31" s="21">
        <v>509.65</v>
      </c>
      <c r="T31" s="21">
        <v>578.54999999999995</v>
      </c>
      <c r="U31" s="21">
        <v>8575910</v>
      </c>
      <c r="V31" s="21">
        <v>28.52</v>
      </c>
      <c r="W31" s="21">
        <v>44.82</v>
      </c>
      <c r="X31" s="21">
        <v>13.33</v>
      </c>
      <c r="Y31" s="21">
        <v>52.96</v>
      </c>
      <c r="Z31" s="21">
        <v>20.37</v>
      </c>
      <c r="AA31" s="21">
        <v>74869.759999999995</v>
      </c>
      <c r="AC31" s="19">
        <f t="shared" si="0"/>
        <v>0.96810906078446968</v>
      </c>
      <c r="AD31" s="19">
        <f t="shared" si="1"/>
        <v>0.9712392439757378</v>
      </c>
      <c r="AE31" s="19">
        <f t="shared" si="2"/>
        <v>0.98487034164540266</v>
      </c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</row>
    <row r="32" spans="1:78" s="19" customFormat="1" x14ac:dyDescent="0.35">
      <c r="A32" s="19" t="s">
        <v>62</v>
      </c>
      <c r="B32" s="19" t="s">
        <v>26</v>
      </c>
      <c r="C32" s="20">
        <v>45632.625694444447</v>
      </c>
      <c r="D32" s="19" t="s">
        <v>259</v>
      </c>
      <c r="E32" s="19" t="s">
        <v>175</v>
      </c>
      <c r="F32" s="21">
        <v>2288340</v>
      </c>
      <c r="G32" s="21">
        <v>972928.9</v>
      </c>
      <c r="H32" s="21">
        <v>808917.7</v>
      </c>
      <c r="I32" s="21">
        <v>706.32</v>
      </c>
      <c r="J32" s="21">
        <v>1148265</v>
      </c>
      <c r="K32" s="21">
        <v>54.07</v>
      </c>
      <c r="L32" s="21">
        <v>592.61</v>
      </c>
      <c r="M32" s="21">
        <v>971.16</v>
      </c>
      <c r="N32" s="21">
        <v>47.04</v>
      </c>
      <c r="O32" s="21">
        <v>65.19</v>
      </c>
      <c r="P32" s="21">
        <v>158.52000000000001</v>
      </c>
      <c r="Q32" s="21">
        <v>38.15</v>
      </c>
      <c r="R32" s="21">
        <v>41.11</v>
      </c>
      <c r="S32" s="21">
        <v>220.38</v>
      </c>
      <c r="T32" s="21">
        <v>132.22</v>
      </c>
      <c r="U32" s="21">
        <v>3391.3</v>
      </c>
      <c r="V32" s="21">
        <v>29.26</v>
      </c>
      <c r="W32" s="21">
        <v>54.45</v>
      </c>
      <c r="X32" s="21">
        <v>14.07</v>
      </c>
      <c r="Y32" s="21">
        <v>53.7</v>
      </c>
      <c r="Z32" s="21">
        <v>17.04</v>
      </c>
      <c r="AA32" s="21">
        <v>114.45</v>
      </c>
      <c r="AC32" s="19">
        <f t="shared" si="0"/>
        <v>0.97355639516850734</v>
      </c>
      <c r="AD32" s="19">
        <f t="shared" si="1"/>
        <v>0.97914339652324389</v>
      </c>
      <c r="AE32" s="19">
        <f t="shared" si="2"/>
        <v>0.99736301388518733</v>
      </c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</row>
    <row r="33" spans="1:78" s="19" customFormat="1" x14ac:dyDescent="0.35">
      <c r="A33" s="19" t="s">
        <v>62</v>
      </c>
      <c r="B33" s="19" t="s">
        <v>26</v>
      </c>
      <c r="C33" s="20">
        <v>45632.629166666666</v>
      </c>
      <c r="D33" s="19" t="s">
        <v>259</v>
      </c>
      <c r="E33" s="19" t="s">
        <v>175</v>
      </c>
      <c r="F33" s="21">
        <v>2219796</v>
      </c>
      <c r="G33" s="21">
        <v>950061.6</v>
      </c>
      <c r="H33" s="21">
        <v>776450.4</v>
      </c>
      <c r="I33" s="21">
        <v>677.44</v>
      </c>
      <c r="J33" s="21">
        <v>1111782</v>
      </c>
      <c r="K33" s="21">
        <v>40.369999999999997</v>
      </c>
      <c r="L33" s="21">
        <v>541.13</v>
      </c>
      <c r="M33" s="21">
        <v>941.9</v>
      </c>
      <c r="N33" s="21">
        <v>42.59</v>
      </c>
      <c r="O33" s="21">
        <v>41.11</v>
      </c>
      <c r="P33" s="21">
        <v>53.7</v>
      </c>
      <c r="Q33" s="21">
        <v>15.56</v>
      </c>
      <c r="R33" s="21">
        <v>13.7</v>
      </c>
      <c r="S33" s="21">
        <v>55.93</v>
      </c>
      <c r="T33" s="21">
        <v>47.04</v>
      </c>
      <c r="U33" s="21">
        <v>738.95</v>
      </c>
      <c r="V33" s="21">
        <v>19.260000000000002</v>
      </c>
      <c r="W33" s="21">
        <v>38.15</v>
      </c>
      <c r="X33" s="21">
        <v>14.82</v>
      </c>
      <c r="Y33" s="21">
        <v>32.590000000000003</v>
      </c>
      <c r="Z33" s="21">
        <v>10</v>
      </c>
      <c r="AA33" s="21">
        <v>75.19</v>
      </c>
      <c r="AC33" s="19">
        <f t="shared" si="0"/>
        <v>1.0142656890897346</v>
      </c>
      <c r="AD33" s="19">
        <f t="shared" si="1"/>
        <v>1.0093778887789688</v>
      </c>
      <c r="AE33" s="19">
        <f t="shared" si="2"/>
        <v>1.0213688249267205</v>
      </c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</row>
    <row r="34" spans="1:78" s="19" customFormat="1" x14ac:dyDescent="0.35">
      <c r="A34" s="19" t="s">
        <v>91</v>
      </c>
      <c r="B34" s="19" t="s">
        <v>281</v>
      </c>
      <c r="C34" s="20">
        <v>45632.631944444445</v>
      </c>
      <c r="D34" s="19" t="s">
        <v>259</v>
      </c>
      <c r="E34" s="19" t="s">
        <v>175</v>
      </c>
      <c r="F34" s="21">
        <v>2117545</v>
      </c>
      <c r="G34" s="21">
        <v>916759.6</v>
      </c>
      <c r="H34" s="21">
        <v>737199.7</v>
      </c>
      <c r="I34" s="21">
        <v>677.43</v>
      </c>
      <c r="J34" s="21">
        <v>1055558</v>
      </c>
      <c r="K34" s="21">
        <v>13.7</v>
      </c>
      <c r="L34" s="21">
        <v>121.48</v>
      </c>
      <c r="M34" s="21">
        <v>191.12</v>
      </c>
      <c r="N34" s="21">
        <v>12.22</v>
      </c>
      <c r="O34" s="21">
        <v>25.93</v>
      </c>
      <c r="P34" s="21">
        <v>7.78</v>
      </c>
      <c r="Q34" s="21">
        <v>4.4400000000000004</v>
      </c>
      <c r="R34" s="21">
        <v>1.48</v>
      </c>
      <c r="S34" s="21">
        <v>3.33</v>
      </c>
      <c r="T34" s="21">
        <v>2.96</v>
      </c>
      <c r="U34" s="21">
        <v>12.59</v>
      </c>
      <c r="V34" s="21">
        <v>5.56</v>
      </c>
      <c r="W34" s="21">
        <v>4.8099999999999996</v>
      </c>
      <c r="X34" s="21">
        <v>4.4400000000000004</v>
      </c>
      <c r="Y34" s="21">
        <v>3.7</v>
      </c>
      <c r="Z34" s="21">
        <v>3.33</v>
      </c>
      <c r="AA34" s="21">
        <v>13.7</v>
      </c>
      <c r="AC34" s="19">
        <f t="shared" si="0"/>
        <v>1.068268204666931</v>
      </c>
      <c r="AD34" s="19">
        <f t="shared" si="1"/>
        <v>1.0581182454209945</v>
      </c>
      <c r="AE34" s="19">
        <f t="shared" si="2"/>
        <v>1.0584708357567241</v>
      </c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</row>
    <row r="35" spans="1:78" s="19" customFormat="1" x14ac:dyDescent="0.35">
      <c r="A35" s="19" t="s">
        <v>94</v>
      </c>
      <c r="B35" s="19" t="s">
        <v>282</v>
      </c>
      <c r="C35" s="20">
        <v>45632.634722222225</v>
      </c>
      <c r="D35" s="19" t="s">
        <v>259</v>
      </c>
      <c r="E35" s="19" t="s">
        <v>175</v>
      </c>
      <c r="F35" s="21">
        <v>2165366</v>
      </c>
      <c r="G35" s="21">
        <v>930805.8</v>
      </c>
      <c r="H35" s="21">
        <v>746447.3</v>
      </c>
      <c r="I35" s="21">
        <v>701.14</v>
      </c>
      <c r="J35" s="21">
        <v>1071763</v>
      </c>
      <c r="K35" s="21">
        <v>398.9</v>
      </c>
      <c r="L35" s="21">
        <v>1167.47</v>
      </c>
      <c r="M35" s="21">
        <v>2043.14</v>
      </c>
      <c r="N35" s="21">
        <v>257.77999999999997</v>
      </c>
      <c r="O35" s="21">
        <v>632.62</v>
      </c>
      <c r="P35" s="21">
        <v>99.26</v>
      </c>
      <c r="Q35" s="21">
        <v>67.41</v>
      </c>
      <c r="R35" s="21">
        <v>17.41</v>
      </c>
      <c r="S35" s="21">
        <v>8.15</v>
      </c>
      <c r="T35" s="21">
        <v>20.37</v>
      </c>
      <c r="U35" s="21">
        <v>37.04</v>
      </c>
      <c r="V35" s="21">
        <v>26.67</v>
      </c>
      <c r="W35" s="21">
        <v>21.48</v>
      </c>
      <c r="X35" s="21">
        <v>15.56</v>
      </c>
      <c r="Y35" s="21">
        <v>12.22</v>
      </c>
      <c r="Z35" s="21">
        <v>19.63</v>
      </c>
      <c r="AA35" s="21">
        <v>20.74</v>
      </c>
      <c r="AC35" s="19">
        <f t="shared" si="0"/>
        <v>1.0550336239410336</v>
      </c>
      <c r="AD35" s="19">
        <f t="shared" si="1"/>
        <v>1.0347502454550408</v>
      </c>
      <c r="AE35" s="19">
        <f t="shared" si="2"/>
        <v>1.0424981236687609</v>
      </c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</row>
    <row r="36" spans="1:78" s="19" customFormat="1" x14ac:dyDescent="0.35">
      <c r="A36" s="19" t="s">
        <v>97</v>
      </c>
      <c r="B36" s="19" t="s">
        <v>283</v>
      </c>
      <c r="C36" s="20">
        <v>45632.638194444444</v>
      </c>
      <c r="D36" s="19" t="s">
        <v>259</v>
      </c>
      <c r="E36" s="19" t="s">
        <v>175</v>
      </c>
      <c r="F36" s="21">
        <v>2215880</v>
      </c>
      <c r="G36" s="21">
        <v>969934.7</v>
      </c>
      <c r="H36" s="21">
        <v>764023.3</v>
      </c>
      <c r="I36" s="21">
        <v>2705.1</v>
      </c>
      <c r="J36" s="21">
        <v>1101879</v>
      </c>
      <c r="K36" s="21">
        <v>10141.870000000001</v>
      </c>
      <c r="L36" s="21">
        <v>2767.35</v>
      </c>
      <c r="M36" s="21">
        <v>4822.75</v>
      </c>
      <c r="N36" s="21">
        <v>9295.4599999999991</v>
      </c>
      <c r="O36" s="21">
        <v>18791.27</v>
      </c>
      <c r="P36" s="21">
        <v>2798.84</v>
      </c>
      <c r="Q36" s="21">
        <v>2116.48</v>
      </c>
      <c r="R36" s="21">
        <v>400.01</v>
      </c>
      <c r="S36" s="21">
        <v>286.67</v>
      </c>
      <c r="T36" s="21">
        <v>472.61</v>
      </c>
      <c r="U36" s="21">
        <v>562.98</v>
      </c>
      <c r="V36" s="21">
        <v>516.67999999999995</v>
      </c>
      <c r="W36" s="21">
        <v>424.83</v>
      </c>
      <c r="X36" s="21">
        <v>272.60000000000002</v>
      </c>
      <c r="Y36" s="21">
        <v>179.26</v>
      </c>
      <c r="Z36" s="21">
        <v>221.86</v>
      </c>
      <c r="AA36" s="21">
        <v>192.23</v>
      </c>
      <c r="AC36" s="19">
        <f t="shared" si="0"/>
        <v>1.0307630670425889</v>
      </c>
      <c r="AD36" s="19">
        <f t="shared" si="1"/>
        <v>1.0111617055075184</v>
      </c>
      <c r="AE36" s="19">
        <f t="shared" si="2"/>
        <v>1.0004418854176473</v>
      </c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</row>
    <row r="37" spans="1:78" s="19" customFormat="1" x14ac:dyDescent="0.35">
      <c r="A37" s="19" t="s">
        <v>99</v>
      </c>
      <c r="B37" s="19" t="s">
        <v>284</v>
      </c>
      <c r="C37" s="20">
        <v>45632.640972222223</v>
      </c>
      <c r="D37" s="19" t="s">
        <v>259</v>
      </c>
      <c r="E37" s="19" t="s">
        <v>175</v>
      </c>
      <c r="F37" s="21">
        <v>2234170</v>
      </c>
      <c r="G37" s="21">
        <v>967970.6</v>
      </c>
      <c r="H37" s="21">
        <v>793402.9</v>
      </c>
      <c r="I37" s="21">
        <v>50508.09</v>
      </c>
      <c r="J37" s="21">
        <v>1142402</v>
      </c>
      <c r="K37" s="21">
        <v>515794.4</v>
      </c>
      <c r="L37" s="21">
        <v>37643.800000000003</v>
      </c>
      <c r="M37" s="21">
        <v>65544.98</v>
      </c>
      <c r="N37" s="21">
        <v>236009</v>
      </c>
      <c r="O37" s="21">
        <v>929691.3</v>
      </c>
      <c r="P37" s="21">
        <v>144009.60000000001</v>
      </c>
      <c r="Q37" s="21">
        <v>123144.5</v>
      </c>
      <c r="R37" s="21">
        <v>29945.52</v>
      </c>
      <c r="S37" s="21">
        <v>20092.009999999998</v>
      </c>
      <c r="T37" s="21">
        <v>32696.19</v>
      </c>
      <c r="U37" s="21">
        <v>30606.54</v>
      </c>
      <c r="V37" s="21">
        <v>41073.5</v>
      </c>
      <c r="W37" s="21">
        <v>31191.68</v>
      </c>
      <c r="X37" s="21">
        <v>19088.099999999999</v>
      </c>
      <c r="Y37" s="21">
        <v>11558.03</v>
      </c>
      <c r="Z37" s="21">
        <v>16678.28</v>
      </c>
      <c r="AA37" s="21">
        <v>10683.25</v>
      </c>
      <c r="AC37" s="19">
        <f t="shared" si="0"/>
        <v>0.99259405278201018</v>
      </c>
      <c r="AD37" s="19">
        <f t="shared" si="1"/>
        <v>1.0028838450073181</v>
      </c>
      <c r="AE37" s="19">
        <f t="shared" si="2"/>
        <v>1.0024718725961306</v>
      </c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</row>
    <row r="38" spans="1:78" s="19" customFormat="1" x14ac:dyDescent="0.35">
      <c r="A38" s="19" t="s">
        <v>101</v>
      </c>
      <c r="B38" s="19" t="s">
        <v>285</v>
      </c>
      <c r="C38" s="20">
        <v>45632.644444444442</v>
      </c>
      <c r="D38" s="19" t="s">
        <v>259</v>
      </c>
      <c r="E38" s="19" t="s">
        <v>175</v>
      </c>
      <c r="F38" s="21">
        <v>2364461</v>
      </c>
      <c r="G38" s="21">
        <v>1016341</v>
      </c>
      <c r="H38" s="21">
        <v>838344.4</v>
      </c>
      <c r="I38" s="21">
        <v>6692.37</v>
      </c>
      <c r="J38" s="21">
        <v>1190374</v>
      </c>
      <c r="K38" s="21">
        <v>45313.87</v>
      </c>
      <c r="L38" s="21">
        <v>2184.2800000000002</v>
      </c>
      <c r="M38" s="21">
        <v>3763.52</v>
      </c>
      <c r="N38" s="21">
        <v>56862.37</v>
      </c>
      <c r="O38" s="21">
        <v>83213.72</v>
      </c>
      <c r="P38" s="21">
        <v>15028.01</v>
      </c>
      <c r="Q38" s="21">
        <v>10930.04</v>
      </c>
      <c r="R38" s="21">
        <v>1817.18</v>
      </c>
      <c r="S38" s="21">
        <v>1319.34</v>
      </c>
      <c r="T38" s="21">
        <v>2107.9699999999998</v>
      </c>
      <c r="U38" s="21">
        <v>1880.89</v>
      </c>
      <c r="V38" s="21">
        <v>2558.42</v>
      </c>
      <c r="W38" s="21">
        <v>2033.51</v>
      </c>
      <c r="X38" s="21">
        <v>1308.23</v>
      </c>
      <c r="Y38" s="21">
        <v>815.22</v>
      </c>
      <c r="Z38" s="21">
        <v>1172.6600000000001</v>
      </c>
      <c r="AA38" s="21">
        <v>743.36</v>
      </c>
      <c r="AC38" s="19">
        <f t="shared" si="0"/>
        <v>0.93938362324600722</v>
      </c>
      <c r="AD38" s="19">
        <f t="shared" si="1"/>
        <v>0.94762104344288189</v>
      </c>
      <c r="AE38" s="19">
        <f t="shared" si="2"/>
        <v>0.95476154164793126</v>
      </c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</row>
    <row r="39" spans="1:78" s="19" customFormat="1" x14ac:dyDescent="0.35">
      <c r="A39" s="19" t="s">
        <v>103</v>
      </c>
      <c r="B39" s="19" t="s">
        <v>286</v>
      </c>
      <c r="C39" s="20">
        <v>45632.647222222222</v>
      </c>
      <c r="D39" s="19" t="s">
        <v>259</v>
      </c>
      <c r="E39" s="19" t="s">
        <v>175</v>
      </c>
      <c r="F39" s="21">
        <v>2316884</v>
      </c>
      <c r="G39" s="21">
        <v>994143.3</v>
      </c>
      <c r="H39" s="21">
        <v>821540.3</v>
      </c>
      <c r="I39" s="21">
        <v>19207.330000000002</v>
      </c>
      <c r="J39" s="21">
        <v>1176682</v>
      </c>
      <c r="K39" s="21">
        <v>469860.7</v>
      </c>
      <c r="L39" s="21">
        <v>13962.78</v>
      </c>
      <c r="M39" s="21">
        <v>23968.07</v>
      </c>
      <c r="N39" s="21">
        <v>384552.1</v>
      </c>
      <c r="O39" s="21">
        <v>1190859</v>
      </c>
      <c r="P39" s="21">
        <v>206034.1</v>
      </c>
      <c r="Q39" s="21">
        <v>166879.70000000001</v>
      </c>
      <c r="R39" s="21">
        <v>35198.800000000003</v>
      </c>
      <c r="S39" s="21">
        <v>25277.67</v>
      </c>
      <c r="T39" s="21">
        <v>38155.56</v>
      </c>
      <c r="U39" s="21">
        <v>30657.39</v>
      </c>
      <c r="V39" s="21">
        <v>36322.93</v>
      </c>
      <c r="W39" s="21">
        <v>25051.54</v>
      </c>
      <c r="X39" s="21">
        <v>13899.15</v>
      </c>
      <c r="Y39" s="21">
        <v>7717.84</v>
      </c>
      <c r="Z39" s="21">
        <v>10549.06</v>
      </c>
      <c r="AA39" s="21">
        <v>6642.83</v>
      </c>
      <c r="AC39" s="19">
        <f t="shared" si="0"/>
        <v>0.95859813572140029</v>
      </c>
      <c r="AD39" s="19">
        <f t="shared" si="1"/>
        <v>0.96708035447609808</v>
      </c>
      <c r="AE39" s="19">
        <f t="shared" si="2"/>
        <v>0.97607990719245408</v>
      </c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</row>
    <row r="40" spans="1:78" s="19" customFormat="1" x14ac:dyDescent="0.35">
      <c r="A40" s="19" t="s">
        <v>105</v>
      </c>
      <c r="B40" s="19" t="s">
        <v>287</v>
      </c>
      <c r="C40" s="20">
        <v>45632.65</v>
      </c>
      <c r="D40" s="19" t="s">
        <v>259</v>
      </c>
      <c r="E40" s="19" t="s">
        <v>175</v>
      </c>
      <c r="F40" s="21">
        <v>2314543</v>
      </c>
      <c r="G40" s="21">
        <v>1000400</v>
      </c>
      <c r="H40" s="21">
        <v>817112.7</v>
      </c>
      <c r="I40" s="21">
        <v>6831.3</v>
      </c>
      <c r="J40" s="21">
        <v>1173221</v>
      </c>
      <c r="K40" s="21">
        <v>23011.06</v>
      </c>
      <c r="L40" s="21">
        <v>6661.31</v>
      </c>
      <c r="M40" s="21">
        <v>11408.92</v>
      </c>
      <c r="N40" s="21">
        <v>21821.94</v>
      </c>
      <c r="O40" s="21">
        <v>44080.45</v>
      </c>
      <c r="P40" s="21">
        <v>6413.06</v>
      </c>
      <c r="Q40" s="21">
        <v>4489.68</v>
      </c>
      <c r="R40" s="21">
        <v>760.77</v>
      </c>
      <c r="S40" s="21">
        <v>525.58000000000004</v>
      </c>
      <c r="T40" s="21">
        <v>884.49</v>
      </c>
      <c r="U40" s="21">
        <v>807.44</v>
      </c>
      <c r="V40" s="21">
        <v>1084.1300000000001</v>
      </c>
      <c r="W40" s="21">
        <v>933.38</v>
      </c>
      <c r="X40" s="21">
        <v>594.46</v>
      </c>
      <c r="Y40" s="21">
        <v>414.83</v>
      </c>
      <c r="Z40" s="21">
        <v>577.79999999999995</v>
      </c>
      <c r="AA40" s="21">
        <v>404.46</v>
      </c>
      <c r="AC40" s="19">
        <f t="shared" si="0"/>
        <v>0.96379238751276297</v>
      </c>
      <c r="AD40" s="19">
        <f t="shared" si="1"/>
        <v>0.96805848930004756</v>
      </c>
      <c r="AE40" s="19">
        <f t="shared" si="2"/>
        <v>0.96997530987604963</v>
      </c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</row>
    <row r="41" spans="1:78" s="19" customFormat="1" x14ac:dyDescent="0.35">
      <c r="A41" s="19" t="s">
        <v>107</v>
      </c>
      <c r="B41" s="19" t="s">
        <v>288</v>
      </c>
      <c r="C41" s="20">
        <v>45632.65347222222</v>
      </c>
      <c r="D41" s="19" t="s">
        <v>259</v>
      </c>
      <c r="E41" s="19" t="s">
        <v>175</v>
      </c>
      <c r="F41" s="21">
        <v>2145842</v>
      </c>
      <c r="G41" s="21">
        <v>941937.4</v>
      </c>
      <c r="H41" s="21">
        <v>829545.1</v>
      </c>
      <c r="I41" s="21">
        <v>140316.29999999999</v>
      </c>
      <c r="J41" s="21">
        <v>1222978</v>
      </c>
      <c r="K41" s="21">
        <v>389298.1</v>
      </c>
      <c r="L41" s="21">
        <v>101440</v>
      </c>
      <c r="M41" s="21">
        <v>176453.9</v>
      </c>
      <c r="N41" s="21">
        <v>190971</v>
      </c>
      <c r="O41" s="21">
        <v>489286.1</v>
      </c>
      <c r="P41" s="21">
        <v>72705.84</v>
      </c>
      <c r="Q41" s="21">
        <v>52190.21</v>
      </c>
      <c r="R41" s="21">
        <v>10469.67</v>
      </c>
      <c r="S41" s="21">
        <v>6590.56</v>
      </c>
      <c r="T41" s="21">
        <v>13249.17</v>
      </c>
      <c r="U41" s="21">
        <v>14054.07</v>
      </c>
      <c r="V41" s="21">
        <v>22965.5</v>
      </c>
      <c r="W41" s="21">
        <v>19790.21</v>
      </c>
      <c r="X41" s="21">
        <v>14298.07</v>
      </c>
      <c r="Y41" s="21">
        <v>10263.280000000001</v>
      </c>
      <c r="Z41" s="21">
        <v>15883.96</v>
      </c>
      <c r="AA41" s="21">
        <v>10687.33</v>
      </c>
      <c r="AC41" s="19">
        <f t="shared" si="0"/>
        <v>0.9493480221870999</v>
      </c>
      <c r="AD41" s="19">
        <f t="shared" si="1"/>
        <v>1.0441649478386572</v>
      </c>
      <c r="AE41" s="19">
        <f t="shared" si="2"/>
        <v>1.0301781201171119</v>
      </c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</row>
    <row r="42" spans="1:78" s="19" customFormat="1" x14ac:dyDescent="0.35">
      <c r="A42" s="19" t="s">
        <v>109</v>
      </c>
      <c r="B42" s="19" t="s">
        <v>290</v>
      </c>
      <c r="C42" s="20">
        <v>45632.65625</v>
      </c>
      <c r="D42" s="19" t="s">
        <v>259</v>
      </c>
      <c r="E42" s="19" t="s">
        <v>175</v>
      </c>
      <c r="F42" s="21">
        <v>2169342</v>
      </c>
      <c r="G42" s="21">
        <v>951058.4</v>
      </c>
      <c r="H42" s="21">
        <v>758130.7</v>
      </c>
      <c r="I42" s="21">
        <v>10952.75</v>
      </c>
      <c r="J42" s="21">
        <v>1114796</v>
      </c>
      <c r="K42" s="21">
        <v>103899</v>
      </c>
      <c r="L42" s="21">
        <v>87135.84</v>
      </c>
      <c r="M42" s="21">
        <v>151130.79999999999</v>
      </c>
      <c r="N42" s="21">
        <v>85110.720000000001</v>
      </c>
      <c r="O42" s="21">
        <v>143500.1</v>
      </c>
      <c r="P42" s="21">
        <v>25765.08</v>
      </c>
      <c r="Q42" s="21">
        <v>18927.34</v>
      </c>
      <c r="R42" s="21">
        <v>3475.3</v>
      </c>
      <c r="S42" s="21">
        <v>2721.05</v>
      </c>
      <c r="T42" s="21">
        <v>4277.38</v>
      </c>
      <c r="U42" s="21">
        <v>3943.21</v>
      </c>
      <c r="V42" s="21">
        <v>5625.68</v>
      </c>
      <c r="W42" s="21">
        <v>4663.45</v>
      </c>
      <c r="X42" s="21">
        <v>3136.33</v>
      </c>
      <c r="Y42" s="21">
        <v>2116.12</v>
      </c>
      <c r="Z42" s="21">
        <v>3151.52</v>
      </c>
      <c r="AA42" s="21">
        <v>2224.29</v>
      </c>
      <c r="AC42" s="19">
        <f t="shared" si="0"/>
        <v>1.0387747125924329</v>
      </c>
      <c r="AD42" s="19">
        <f t="shared" si="1"/>
        <v>1.0328537409039238</v>
      </c>
      <c r="AE42" s="19">
        <f t="shared" si="2"/>
        <v>1.0202983328889161</v>
      </c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</row>
    <row r="43" spans="1:78" s="19" customFormat="1" x14ac:dyDescent="0.35">
      <c r="A43" s="19" t="s">
        <v>111</v>
      </c>
      <c r="B43" s="19" t="s">
        <v>289</v>
      </c>
      <c r="C43" s="20">
        <v>45632.659722222219</v>
      </c>
      <c r="D43" s="19" t="s">
        <v>259</v>
      </c>
      <c r="E43" s="19" t="s">
        <v>175</v>
      </c>
      <c r="F43" s="21">
        <v>2237452</v>
      </c>
      <c r="G43" s="21">
        <v>975547.4</v>
      </c>
      <c r="H43" s="21">
        <v>839508.6</v>
      </c>
      <c r="I43" s="21">
        <v>46957.9</v>
      </c>
      <c r="J43" s="21">
        <v>1224308</v>
      </c>
      <c r="K43" s="21">
        <v>219432.9</v>
      </c>
      <c r="L43" s="21">
        <v>62181.21</v>
      </c>
      <c r="M43" s="21">
        <v>105483.3</v>
      </c>
      <c r="N43" s="21">
        <v>199167.3</v>
      </c>
      <c r="O43" s="21">
        <v>607478.9</v>
      </c>
      <c r="P43" s="21">
        <v>75031.240000000005</v>
      </c>
      <c r="Q43" s="21">
        <v>53552.98</v>
      </c>
      <c r="R43" s="21">
        <v>9863.2999999999993</v>
      </c>
      <c r="S43" s="21">
        <v>6988.54</v>
      </c>
      <c r="T43" s="21">
        <v>11251.08</v>
      </c>
      <c r="U43" s="21">
        <v>10410.379999999999</v>
      </c>
      <c r="V43" s="21">
        <v>15072.23</v>
      </c>
      <c r="W43" s="21">
        <v>11999.51</v>
      </c>
      <c r="X43" s="21">
        <v>8125.86</v>
      </c>
      <c r="Y43" s="21">
        <v>5497.11</v>
      </c>
      <c r="Z43" s="21">
        <v>8250.76</v>
      </c>
      <c r="AA43" s="21">
        <v>5425.97</v>
      </c>
      <c r="AC43" s="19">
        <f t="shared" si="0"/>
        <v>0.93808092019545719</v>
      </c>
      <c r="AD43" s="19">
        <f t="shared" si="1"/>
        <v>1.0014127677375873</v>
      </c>
      <c r="AE43" s="19">
        <f t="shared" si="2"/>
        <v>0.99468595785299618</v>
      </c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</row>
    <row r="44" spans="1:78" s="19" customFormat="1" x14ac:dyDescent="0.35">
      <c r="A44" s="19" t="s">
        <v>113</v>
      </c>
      <c r="B44" s="19" t="s">
        <v>291</v>
      </c>
      <c r="C44" s="20">
        <v>45632.662499999999</v>
      </c>
      <c r="D44" s="19" t="s">
        <v>259</v>
      </c>
      <c r="E44" s="19" t="s">
        <v>175</v>
      </c>
      <c r="F44" s="21">
        <v>2199854</v>
      </c>
      <c r="G44" s="21">
        <v>980062</v>
      </c>
      <c r="H44" s="21">
        <v>787194.2</v>
      </c>
      <c r="I44" s="21">
        <v>17035.68</v>
      </c>
      <c r="J44" s="21">
        <v>1187833</v>
      </c>
      <c r="K44" s="21">
        <v>95633.64</v>
      </c>
      <c r="L44" s="21">
        <v>159656.5</v>
      </c>
      <c r="M44" s="21">
        <v>278615.2</v>
      </c>
      <c r="N44" s="21">
        <v>161199.70000000001</v>
      </c>
      <c r="O44" s="21">
        <v>374927.9</v>
      </c>
      <c r="P44" s="21">
        <v>51437.06</v>
      </c>
      <c r="Q44" s="21">
        <v>36804.400000000001</v>
      </c>
      <c r="R44" s="21">
        <v>6109.21</v>
      </c>
      <c r="S44" s="21">
        <v>4581.5600000000004</v>
      </c>
      <c r="T44" s="21">
        <v>7247.94</v>
      </c>
      <c r="U44" s="21">
        <v>6283.38</v>
      </c>
      <c r="V44" s="21">
        <v>8619.51</v>
      </c>
      <c r="W44" s="21">
        <v>6853.66</v>
      </c>
      <c r="X44" s="21">
        <v>4400.03</v>
      </c>
      <c r="Y44" s="21">
        <v>2848.11</v>
      </c>
      <c r="Z44" s="21">
        <v>4024.36</v>
      </c>
      <c r="AA44" s="21">
        <v>2695.49</v>
      </c>
      <c r="AC44" s="19">
        <f t="shared" si="0"/>
        <v>1.0004227673425441</v>
      </c>
      <c r="AD44" s="19">
        <f t="shared" si="1"/>
        <v>1.018528047770443</v>
      </c>
      <c r="AE44" s="19">
        <f t="shared" si="2"/>
        <v>0.99010399342082445</v>
      </c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</row>
    <row r="45" spans="1:78" s="19" customFormat="1" x14ac:dyDescent="0.35">
      <c r="A45" s="19" t="s">
        <v>62</v>
      </c>
      <c r="B45" s="19" t="s">
        <v>26</v>
      </c>
      <c r="C45" s="20">
        <v>45632.665972222225</v>
      </c>
      <c r="D45" s="19" t="s">
        <v>259</v>
      </c>
      <c r="E45" s="19" t="s">
        <v>175</v>
      </c>
      <c r="F45" s="21">
        <v>2304094</v>
      </c>
      <c r="G45" s="21">
        <v>986460.5</v>
      </c>
      <c r="H45" s="21">
        <v>804697.8</v>
      </c>
      <c r="I45" s="21">
        <v>769.29</v>
      </c>
      <c r="J45" s="21">
        <v>1153304</v>
      </c>
      <c r="K45" s="21">
        <v>152.6</v>
      </c>
      <c r="L45" s="21">
        <v>663.36</v>
      </c>
      <c r="M45" s="21">
        <v>1141.54</v>
      </c>
      <c r="N45" s="21">
        <v>164.82</v>
      </c>
      <c r="O45" s="21">
        <v>353.71</v>
      </c>
      <c r="P45" s="21">
        <v>104.08</v>
      </c>
      <c r="Q45" s="21">
        <v>36.299999999999997</v>
      </c>
      <c r="R45" s="21">
        <v>17.41</v>
      </c>
      <c r="S45" s="21">
        <v>38.520000000000003</v>
      </c>
      <c r="T45" s="21">
        <v>24.82</v>
      </c>
      <c r="U45" s="21">
        <v>222.97</v>
      </c>
      <c r="V45" s="21">
        <v>32.22</v>
      </c>
      <c r="W45" s="21">
        <v>50</v>
      </c>
      <c r="X45" s="21">
        <v>15.93</v>
      </c>
      <c r="Y45" s="21">
        <v>52.59</v>
      </c>
      <c r="Z45" s="21">
        <v>18.89</v>
      </c>
      <c r="AA45" s="21">
        <v>87.41</v>
      </c>
      <c r="AC45" s="19">
        <f t="shared" si="0"/>
        <v>0.97866180322600604</v>
      </c>
      <c r="AD45" s="19">
        <f t="shared" si="1"/>
        <v>0.9724486066974698</v>
      </c>
      <c r="AE45" s="19">
        <f t="shared" si="2"/>
        <v>0.98368186055092932</v>
      </c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</row>
    <row r="46" spans="1:78" s="19" customFormat="1" x14ac:dyDescent="0.35">
      <c r="A46" s="19" t="s">
        <v>59</v>
      </c>
      <c r="B46" s="19" t="s">
        <v>272</v>
      </c>
      <c r="C46" s="20">
        <v>45632.668749999997</v>
      </c>
      <c r="D46" s="19" t="s">
        <v>259</v>
      </c>
      <c r="E46" s="19" t="s">
        <v>175</v>
      </c>
      <c r="F46" s="21">
        <v>2281379</v>
      </c>
      <c r="G46" s="21">
        <v>968215.1</v>
      </c>
      <c r="H46" s="21">
        <v>793767</v>
      </c>
      <c r="I46" s="21">
        <v>468635</v>
      </c>
      <c r="J46" s="21">
        <v>1126789</v>
      </c>
      <c r="K46" s="21">
        <v>622579.80000000005</v>
      </c>
      <c r="L46" s="21">
        <v>61.85</v>
      </c>
      <c r="M46" s="21">
        <v>94.08</v>
      </c>
      <c r="N46" s="21">
        <v>636421.30000000005</v>
      </c>
      <c r="O46" s="21">
        <v>630814.6</v>
      </c>
      <c r="P46" s="21">
        <v>804301.2</v>
      </c>
      <c r="Q46" s="21">
        <v>143055.9</v>
      </c>
      <c r="R46" s="21">
        <v>121182.9</v>
      </c>
      <c r="S46" s="21">
        <v>396792.7</v>
      </c>
      <c r="T46" s="21">
        <v>137670.6</v>
      </c>
      <c r="U46" s="21">
        <v>836595.3</v>
      </c>
      <c r="V46" s="21">
        <v>205598.2</v>
      </c>
      <c r="W46" s="21">
        <v>817157.2</v>
      </c>
      <c r="X46" s="21">
        <v>186842.2</v>
      </c>
      <c r="Y46" s="21">
        <v>845807.3</v>
      </c>
      <c r="Z46" s="21">
        <v>188769.9</v>
      </c>
      <c r="AA46" s="21">
        <v>821752.8</v>
      </c>
      <c r="AC46" s="19">
        <f t="shared" si="0"/>
        <v>0.99213875104407212</v>
      </c>
      <c r="AD46" s="19">
        <f t="shared" si="1"/>
        <v>0.98213098305893054</v>
      </c>
      <c r="AE46" s="19">
        <f t="shared" si="2"/>
        <v>1.0022187218522001</v>
      </c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</row>
    <row r="47" spans="1:78" s="19" customFormat="1" x14ac:dyDescent="0.35">
      <c r="A47" s="19" t="s">
        <v>62</v>
      </c>
      <c r="B47" s="19" t="s">
        <v>26</v>
      </c>
      <c r="C47" s="20">
        <v>45632.671527777777</v>
      </c>
      <c r="D47" s="19" t="s">
        <v>259</v>
      </c>
      <c r="E47" s="19" t="s">
        <v>175</v>
      </c>
      <c r="F47" s="21">
        <v>2317858</v>
      </c>
      <c r="G47" s="21">
        <v>974780.2</v>
      </c>
      <c r="H47" s="21">
        <v>811359.6</v>
      </c>
      <c r="I47" s="21">
        <v>1167.8499999999999</v>
      </c>
      <c r="J47" s="21">
        <v>1154908</v>
      </c>
      <c r="K47" s="21">
        <v>464.09</v>
      </c>
      <c r="L47" s="21">
        <v>595.21</v>
      </c>
      <c r="M47" s="21">
        <v>973.01</v>
      </c>
      <c r="N47" s="21">
        <v>480.02</v>
      </c>
      <c r="O47" s="21">
        <v>570.44000000000005</v>
      </c>
      <c r="P47" s="21">
        <v>557.42999999999995</v>
      </c>
      <c r="Q47" s="21">
        <v>113.71</v>
      </c>
      <c r="R47" s="21">
        <v>85.56</v>
      </c>
      <c r="S47" s="21">
        <v>302.23</v>
      </c>
      <c r="T47" s="21">
        <v>104.82</v>
      </c>
      <c r="U47" s="21">
        <v>726.71</v>
      </c>
      <c r="V47" s="21">
        <v>147.04</v>
      </c>
      <c r="W47" s="21">
        <v>567.82000000000005</v>
      </c>
      <c r="X47" s="21">
        <v>133.34</v>
      </c>
      <c r="Y47" s="21">
        <v>610.41</v>
      </c>
      <c r="Z47" s="21">
        <v>128.52000000000001</v>
      </c>
      <c r="AA47" s="21">
        <v>646.35</v>
      </c>
      <c r="AC47" s="19">
        <f t="shared" si="0"/>
        <v>0.97062634126717673</v>
      </c>
      <c r="AD47" s="19">
        <f t="shared" si="1"/>
        <v>0.96667397226232155</v>
      </c>
      <c r="AE47" s="19">
        <f t="shared" si="2"/>
        <v>0.995468824664268</v>
      </c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</row>
    <row r="48" spans="1:78" s="19" customFormat="1" x14ac:dyDescent="0.35">
      <c r="A48" s="19" t="s">
        <v>62</v>
      </c>
      <c r="B48" s="19" t="s">
        <v>26</v>
      </c>
      <c r="C48" s="20">
        <v>45632.675000000003</v>
      </c>
      <c r="D48" s="19" t="s">
        <v>259</v>
      </c>
      <c r="E48" s="19" t="s">
        <v>175</v>
      </c>
      <c r="F48" s="21">
        <v>2285945</v>
      </c>
      <c r="G48" s="21">
        <v>966053.5</v>
      </c>
      <c r="H48" s="21">
        <v>797317.2</v>
      </c>
      <c r="I48" s="21">
        <v>879.3</v>
      </c>
      <c r="J48" s="21">
        <v>1126866</v>
      </c>
      <c r="K48" s="21">
        <v>197.78</v>
      </c>
      <c r="L48" s="21">
        <v>569.28</v>
      </c>
      <c r="M48" s="21">
        <v>979.68</v>
      </c>
      <c r="N48" s="21">
        <v>188.89</v>
      </c>
      <c r="O48" s="21">
        <v>244.08</v>
      </c>
      <c r="P48" s="21">
        <v>223.71</v>
      </c>
      <c r="Q48" s="21">
        <v>42.96</v>
      </c>
      <c r="R48" s="21">
        <v>37.409999999999997</v>
      </c>
      <c r="S48" s="21">
        <v>124.82</v>
      </c>
      <c r="T48" s="21">
        <v>42.96</v>
      </c>
      <c r="U48" s="21">
        <v>373.34</v>
      </c>
      <c r="V48" s="21">
        <v>67.41</v>
      </c>
      <c r="W48" s="21">
        <v>206.3</v>
      </c>
      <c r="X48" s="21">
        <v>43.7</v>
      </c>
      <c r="Y48" s="21">
        <v>207.04</v>
      </c>
      <c r="Z48" s="21">
        <v>50</v>
      </c>
      <c r="AA48" s="21">
        <v>238.89</v>
      </c>
      <c r="AC48" s="19">
        <f t="shared" si="0"/>
        <v>0.98772107261702125</v>
      </c>
      <c r="AD48" s="19">
        <f t="shared" si="1"/>
        <v>0.98016925166615998</v>
      </c>
      <c r="AE48" s="19">
        <f t="shared" si="2"/>
        <v>1.0044612436060736</v>
      </c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</row>
    <row r="49" spans="1:78" s="22" customFormat="1" x14ac:dyDescent="0.35">
      <c r="A49" s="22" t="s">
        <v>26</v>
      </c>
      <c r="B49" s="22" t="s">
        <v>258</v>
      </c>
      <c r="C49" s="23">
        <v>45632.677777777775</v>
      </c>
      <c r="D49" s="22" t="s">
        <v>260</v>
      </c>
      <c r="E49" s="22" t="s">
        <v>175</v>
      </c>
      <c r="F49" s="24">
        <v>2183943</v>
      </c>
      <c r="G49" s="24">
        <v>821367.6</v>
      </c>
      <c r="H49" s="24">
        <v>833141.6</v>
      </c>
      <c r="I49" s="24">
        <v>1709.38</v>
      </c>
      <c r="J49" s="24">
        <v>1196646</v>
      </c>
      <c r="K49" s="24">
        <v>98.15</v>
      </c>
      <c r="L49" s="24">
        <v>45.19</v>
      </c>
      <c r="M49" s="24">
        <v>72.59</v>
      </c>
      <c r="N49" s="24">
        <v>72.22</v>
      </c>
      <c r="O49" s="24">
        <v>81.849999999999994</v>
      </c>
      <c r="P49" s="24">
        <v>72.22</v>
      </c>
      <c r="Q49" s="24">
        <v>30</v>
      </c>
      <c r="R49" s="24">
        <v>16.3</v>
      </c>
      <c r="S49" s="24">
        <v>28.89</v>
      </c>
      <c r="T49" s="24">
        <v>10</v>
      </c>
      <c r="U49" s="24">
        <v>82.96</v>
      </c>
      <c r="V49" s="24">
        <v>30.37</v>
      </c>
      <c r="W49" s="24">
        <v>56.67</v>
      </c>
      <c r="X49" s="24">
        <v>14.07</v>
      </c>
      <c r="Y49" s="24">
        <v>58.52</v>
      </c>
      <c r="Z49" s="24">
        <v>14.82</v>
      </c>
      <c r="AA49" s="24">
        <v>92.59</v>
      </c>
      <c r="AC49" s="22">
        <f>$H$49/H49</f>
        <v>1</v>
      </c>
      <c r="AD49" s="22">
        <f>$F$49/F49</f>
        <v>1</v>
      </c>
      <c r="AE49" s="22">
        <f>$G$49/G49</f>
        <v>1</v>
      </c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</row>
    <row r="50" spans="1:78" s="22" customFormat="1" x14ac:dyDescent="0.35">
      <c r="A50" s="22" t="s">
        <v>28</v>
      </c>
      <c r="B50" s="22" t="s">
        <v>265</v>
      </c>
      <c r="C50" s="23">
        <v>45632.681250000001</v>
      </c>
      <c r="D50" s="22" t="s">
        <v>260</v>
      </c>
      <c r="E50" s="22" t="s">
        <v>175</v>
      </c>
      <c r="F50" s="24">
        <v>2207303</v>
      </c>
      <c r="G50" s="24">
        <v>814085.2</v>
      </c>
      <c r="H50" s="24">
        <v>842007.6</v>
      </c>
      <c r="I50" s="24">
        <v>12161.13</v>
      </c>
      <c r="J50" s="24">
        <v>1203176</v>
      </c>
      <c r="K50" s="24">
        <v>13687.12</v>
      </c>
      <c r="L50" s="24">
        <v>47.04</v>
      </c>
      <c r="M50" s="24">
        <v>73.33</v>
      </c>
      <c r="N50" s="24">
        <v>13537.56</v>
      </c>
      <c r="O50" s="24">
        <v>13000.35</v>
      </c>
      <c r="P50" s="24">
        <v>15595.31</v>
      </c>
      <c r="Q50" s="24">
        <v>2738.83</v>
      </c>
      <c r="R50" s="24">
        <v>2226.5</v>
      </c>
      <c r="S50" s="24">
        <v>7244.6</v>
      </c>
      <c r="T50" s="24">
        <v>2427.65</v>
      </c>
      <c r="U50" s="24">
        <v>15141.94</v>
      </c>
      <c r="V50" s="24">
        <v>3636.09</v>
      </c>
      <c r="W50" s="24">
        <v>14348.88</v>
      </c>
      <c r="X50" s="24">
        <v>3304.52</v>
      </c>
      <c r="Y50" s="24">
        <v>14547.27</v>
      </c>
      <c r="Z50" s="24">
        <v>3232.28</v>
      </c>
      <c r="AA50" s="24">
        <v>14238.79</v>
      </c>
      <c r="AC50" s="22">
        <f t="shared" ref="AC50:AC96" si="3">$H$49/H50</f>
        <v>0.98947040383008422</v>
      </c>
      <c r="AD50" s="22">
        <f t="shared" ref="AD50:AD96" si="4">$F$49/F50</f>
        <v>0.9894169491003274</v>
      </c>
      <c r="AE50" s="22">
        <f t="shared" ref="AE50:AE96" si="5">$G$49/G50</f>
        <v>1.0089455010360096</v>
      </c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</row>
    <row r="51" spans="1:78" s="22" customFormat="1" x14ac:dyDescent="0.35">
      <c r="A51" s="22" t="s">
        <v>30</v>
      </c>
      <c r="B51" s="22" t="s">
        <v>262</v>
      </c>
      <c r="C51" s="23">
        <v>45632.684027777781</v>
      </c>
      <c r="D51" s="22" t="s">
        <v>260</v>
      </c>
      <c r="E51" s="22" t="s">
        <v>175</v>
      </c>
      <c r="F51" s="24">
        <v>2197967</v>
      </c>
      <c r="G51" s="24">
        <v>810085.9</v>
      </c>
      <c r="H51" s="24">
        <v>839833</v>
      </c>
      <c r="I51" s="24">
        <v>108250.3</v>
      </c>
      <c r="J51" s="24">
        <v>1210169</v>
      </c>
      <c r="K51" s="24">
        <v>134652</v>
      </c>
      <c r="L51" s="24">
        <v>65.930000000000007</v>
      </c>
      <c r="M51" s="24">
        <v>104.82</v>
      </c>
      <c r="N51" s="24">
        <v>134326.20000000001</v>
      </c>
      <c r="O51" s="24">
        <v>129328.6</v>
      </c>
      <c r="P51" s="24">
        <v>154846.5</v>
      </c>
      <c r="Q51" s="24">
        <v>26741.51</v>
      </c>
      <c r="R51" s="24">
        <v>22121.39</v>
      </c>
      <c r="S51" s="24">
        <v>71277.03</v>
      </c>
      <c r="T51" s="24">
        <v>24569.84</v>
      </c>
      <c r="U51" s="24">
        <v>150369.1</v>
      </c>
      <c r="V51" s="24">
        <v>36200.089999999997</v>
      </c>
      <c r="W51" s="24">
        <v>143223</v>
      </c>
      <c r="X51" s="24">
        <v>32316.33</v>
      </c>
      <c r="Y51" s="24">
        <v>145174.39999999999</v>
      </c>
      <c r="Z51" s="24">
        <v>31998.93</v>
      </c>
      <c r="AA51" s="24">
        <v>141653.4</v>
      </c>
      <c r="AC51" s="22">
        <f t="shared" si="3"/>
        <v>0.99203246359692931</v>
      </c>
      <c r="AD51" s="22">
        <f t="shared" si="4"/>
        <v>0.99361955843741057</v>
      </c>
      <c r="AE51" s="22">
        <f t="shared" si="5"/>
        <v>1.0139265477895616</v>
      </c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</row>
    <row r="52" spans="1:78" s="22" customFormat="1" x14ac:dyDescent="0.35">
      <c r="A52" s="22" t="s">
        <v>32</v>
      </c>
      <c r="B52" s="22" t="s">
        <v>263</v>
      </c>
      <c r="C52" s="23">
        <v>45632.686805555553</v>
      </c>
      <c r="D52" s="22" t="s">
        <v>260</v>
      </c>
      <c r="E52" s="22" t="s">
        <v>175</v>
      </c>
      <c r="F52" s="24">
        <v>2199703</v>
      </c>
      <c r="G52" s="24">
        <v>818483.6</v>
      </c>
      <c r="H52" s="24">
        <v>842036.1</v>
      </c>
      <c r="I52" s="24">
        <v>1107592</v>
      </c>
      <c r="J52" s="24">
        <v>1208165</v>
      </c>
      <c r="K52" s="24">
        <v>1386392</v>
      </c>
      <c r="L52" s="24">
        <v>317.79000000000002</v>
      </c>
      <c r="M52" s="24">
        <v>553.72</v>
      </c>
      <c r="N52" s="24">
        <v>1388591</v>
      </c>
      <c r="O52" s="24">
        <v>1342025</v>
      </c>
      <c r="P52" s="24">
        <v>1598867</v>
      </c>
      <c r="Q52" s="24">
        <v>267428.09999999998</v>
      </c>
      <c r="R52" s="24">
        <v>223339.3</v>
      </c>
      <c r="S52" s="24">
        <v>715583.2</v>
      </c>
      <c r="T52" s="24">
        <v>246471.6</v>
      </c>
      <c r="U52" s="24">
        <v>1545579</v>
      </c>
      <c r="V52" s="24">
        <v>364332</v>
      </c>
      <c r="W52" s="24">
        <v>1461079</v>
      </c>
      <c r="X52" s="24">
        <v>328163.59999999998</v>
      </c>
      <c r="Y52" s="24">
        <v>1484963</v>
      </c>
      <c r="Z52" s="24">
        <v>319974.59999999998</v>
      </c>
      <c r="AA52" s="24">
        <v>1454785</v>
      </c>
      <c r="AC52" s="22">
        <f t="shared" si="3"/>
        <v>0.98943691369051756</v>
      </c>
      <c r="AD52" s="22">
        <f t="shared" si="4"/>
        <v>0.99283539641487961</v>
      </c>
      <c r="AE52" s="22">
        <f t="shared" si="5"/>
        <v>1.003523589232576</v>
      </c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</row>
    <row r="53" spans="1:78" s="22" customFormat="1" x14ac:dyDescent="0.35">
      <c r="A53" s="22" t="s">
        <v>34</v>
      </c>
      <c r="B53" s="22" t="s">
        <v>266</v>
      </c>
      <c r="C53" s="23">
        <v>45632.69027777778</v>
      </c>
      <c r="D53" s="22" t="s">
        <v>260</v>
      </c>
      <c r="E53" s="22" t="s">
        <v>175</v>
      </c>
      <c r="F53" s="24">
        <v>2210442</v>
      </c>
      <c r="G53" s="24">
        <v>827592.8</v>
      </c>
      <c r="H53" s="24">
        <v>858540.7</v>
      </c>
      <c r="I53" s="24">
        <v>4975368</v>
      </c>
      <c r="J53" s="24">
        <v>1199174</v>
      </c>
      <c r="K53" s="24">
        <v>6340316</v>
      </c>
      <c r="L53" s="24">
        <v>6310.4</v>
      </c>
      <c r="M53" s="24">
        <v>10888.13</v>
      </c>
      <c r="N53" s="24">
        <v>6294863</v>
      </c>
      <c r="O53" s="24">
        <v>6097069</v>
      </c>
      <c r="P53" s="24">
        <v>7266101</v>
      </c>
      <c r="Q53" s="24">
        <v>1282331</v>
      </c>
      <c r="R53" s="24">
        <v>1051759</v>
      </c>
      <c r="S53" s="24">
        <v>3342843</v>
      </c>
      <c r="T53" s="24">
        <v>1163917</v>
      </c>
      <c r="U53" s="24">
        <v>6971468</v>
      </c>
      <c r="V53" s="24">
        <v>1735279</v>
      </c>
      <c r="W53" s="24">
        <v>6672521</v>
      </c>
      <c r="X53" s="24">
        <v>1570751</v>
      </c>
      <c r="Y53" s="24">
        <v>6790142</v>
      </c>
      <c r="Z53" s="24">
        <v>1538219</v>
      </c>
      <c r="AA53" s="24">
        <v>6642534</v>
      </c>
      <c r="AC53" s="22">
        <f t="shared" si="3"/>
        <v>0.97041596280758735</v>
      </c>
      <c r="AD53" s="22">
        <f t="shared" si="4"/>
        <v>0.98801189988246696</v>
      </c>
      <c r="AE53" s="22">
        <f t="shared" si="5"/>
        <v>0.99247794325905192</v>
      </c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</row>
    <row r="54" spans="1:78" s="22" customFormat="1" x14ac:dyDescent="0.35">
      <c r="A54" s="22" t="s">
        <v>36</v>
      </c>
      <c r="B54" s="22" t="s">
        <v>264</v>
      </c>
      <c r="C54" s="23">
        <v>45632.693055555559</v>
      </c>
      <c r="D54" s="22" t="s">
        <v>260</v>
      </c>
      <c r="E54" s="22" t="s">
        <v>175</v>
      </c>
      <c r="F54" s="24">
        <v>2230920</v>
      </c>
      <c r="G54" s="24">
        <v>869289.6</v>
      </c>
      <c r="H54" s="24">
        <v>909365.1</v>
      </c>
      <c r="I54" s="24">
        <v>11009600</v>
      </c>
      <c r="J54" s="24">
        <v>1225183</v>
      </c>
      <c r="K54" s="24">
        <v>13867970</v>
      </c>
      <c r="L54" s="24">
        <v>2469.14</v>
      </c>
      <c r="M54" s="24">
        <v>4369.63</v>
      </c>
      <c r="N54" s="24">
        <v>13869590</v>
      </c>
      <c r="O54" s="24">
        <v>13489550</v>
      </c>
      <c r="P54" s="24">
        <v>16065450</v>
      </c>
      <c r="Q54" s="24">
        <v>2835370</v>
      </c>
      <c r="R54" s="24">
        <v>2363507</v>
      </c>
      <c r="S54" s="24">
        <v>7289019</v>
      </c>
      <c r="T54" s="24">
        <v>2608287</v>
      </c>
      <c r="U54" s="24">
        <v>15485200</v>
      </c>
      <c r="V54" s="24">
        <v>3796585</v>
      </c>
      <c r="W54" s="24">
        <v>14776280</v>
      </c>
      <c r="X54" s="24">
        <v>3447982</v>
      </c>
      <c r="Y54" s="24">
        <v>14955880</v>
      </c>
      <c r="Z54" s="24">
        <v>3362636</v>
      </c>
      <c r="AA54" s="24">
        <v>14673340</v>
      </c>
      <c r="AC54" s="22">
        <f t="shared" si="3"/>
        <v>0.91617943112177935</v>
      </c>
      <c r="AD54" s="22">
        <f t="shared" si="4"/>
        <v>0.97894276800602442</v>
      </c>
      <c r="AE54" s="22">
        <f t="shared" si="5"/>
        <v>0.94487222670097515</v>
      </c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</row>
    <row r="55" spans="1:78" s="22" customFormat="1" x14ac:dyDescent="0.35">
      <c r="A55" s="22" t="s">
        <v>38</v>
      </c>
      <c r="B55" s="22" t="s">
        <v>267</v>
      </c>
      <c r="C55" s="23">
        <v>45632.695833333331</v>
      </c>
      <c r="D55" s="22" t="s">
        <v>260</v>
      </c>
      <c r="E55" s="22" t="s">
        <v>175</v>
      </c>
      <c r="F55" s="24">
        <v>2233629</v>
      </c>
      <c r="G55" s="24">
        <v>821932</v>
      </c>
      <c r="H55" s="24">
        <v>855927.4</v>
      </c>
      <c r="I55" s="24">
        <v>4906.3100000000004</v>
      </c>
      <c r="J55" s="24">
        <v>1226493</v>
      </c>
      <c r="K55" s="24">
        <v>3277.29</v>
      </c>
      <c r="L55" s="24">
        <v>8506.43</v>
      </c>
      <c r="M55" s="24">
        <v>14469.24</v>
      </c>
      <c r="N55" s="24">
        <v>3162.3</v>
      </c>
      <c r="O55" s="24">
        <v>3043.21</v>
      </c>
      <c r="P55" s="24">
        <v>3627.79</v>
      </c>
      <c r="Q55" s="24">
        <v>643.04</v>
      </c>
      <c r="R55" s="24">
        <v>512.64</v>
      </c>
      <c r="S55" s="24">
        <v>1614.85</v>
      </c>
      <c r="T55" s="24">
        <v>562.28</v>
      </c>
      <c r="U55" s="24">
        <v>3597.07</v>
      </c>
      <c r="V55" s="24">
        <v>899.43</v>
      </c>
      <c r="W55" s="24">
        <v>3471.37</v>
      </c>
      <c r="X55" s="24">
        <v>802.02</v>
      </c>
      <c r="Y55" s="24">
        <v>3400.96</v>
      </c>
      <c r="Z55" s="24">
        <v>801.65</v>
      </c>
      <c r="AA55" s="24">
        <v>3397.6</v>
      </c>
      <c r="AC55" s="22">
        <f t="shared" si="3"/>
        <v>0.97337881694171724</v>
      </c>
      <c r="AD55" s="22">
        <f t="shared" si="4"/>
        <v>0.9777554822219805</v>
      </c>
      <c r="AE55" s="22">
        <f t="shared" si="5"/>
        <v>0.99931332518991833</v>
      </c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</row>
    <row r="56" spans="1:78" s="22" customFormat="1" x14ac:dyDescent="0.35">
      <c r="A56" s="22" t="s">
        <v>40</v>
      </c>
      <c r="B56" s="22" t="s">
        <v>268</v>
      </c>
      <c r="C56" s="23">
        <v>45632.698611111111</v>
      </c>
      <c r="D56" s="22" t="s">
        <v>260</v>
      </c>
      <c r="E56" s="22" t="s">
        <v>175</v>
      </c>
      <c r="F56" s="24">
        <v>2182226</v>
      </c>
      <c r="G56" s="24">
        <v>808324.7</v>
      </c>
      <c r="H56" s="24">
        <v>845719.1</v>
      </c>
      <c r="I56" s="24">
        <v>3492.15</v>
      </c>
      <c r="J56" s="24">
        <v>1245513</v>
      </c>
      <c r="K56" s="24">
        <v>2001.3</v>
      </c>
      <c r="L56" s="24">
        <v>83076.62</v>
      </c>
      <c r="M56" s="24">
        <v>143598.5</v>
      </c>
      <c r="N56" s="24">
        <v>1992</v>
      </c>
      <c r="O56" s="24">
        <v>1845.99</v>
      </c>
      <c r="P56" s="24">
        <v>2197.9899999999998</v>
      </c>
      <c r="Q56" s="24">
        <v>378.54</v>
      </c>
      <c r="R56" s="24">
        <v>313.72000000000003</v>
      </c>
      <c r="S56" s="24">
        <v>1110.52</v>
      </c>
      <c r="T56" s="24">
        <v>364.84</v>
      </c>
      <c r="U56" s="24">
        <v>2232.94</v>
      </c>
      <c r="V56" s="24">
        <v>535.23</v>
      </c>
      <c r="W56" s="24">
        <v>2105.09</v>
      </c>
      <c r="X56" s="24">
        <v>503.01</v>
      </c>
      <c r="Y56" s="24">
        <v>2073.91</v>
      </c>
      <c r="Z56" s="24">
        <v>464.85</v>
      </c>
      <c r="AA56" s="24">
        <v>2031.62</v>
      </c>
      <c r="AC56" s="22">
        <f t="shared" si="3"/>
        <v>0.98512804074071403</v>
      </c>
      <c r="AD56" s="22">
        <f t="shared" si="4"/>
        <v>1.0007868112651943</v>
      </c>
      <c r="AE56" s="22">
        <f t="shared" si="5"/>
        <v>1.0161357187278826</v>
      </c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</row>
    <row r="57" spans="1:78" s="22" customFormat="1" x14ac:dyDescent="0.35">
      <c r="A57" s="22" t="s">
        <v>42</v>
      </c>
      <c r="B57" s="22" t="s">
        <v>271</v>
      </c>
      <c r="C57" s="23">
        <v>45632.701388888891</v>
      </c>
      <c r="D57" s="22" t="s">
        <v>260</v>
      </c>
      <c r="E57" s="22" t="s">
        <v>175</v>
      </c>
      <c r="F57" s="24">
        <v>2149761</v>
      </c>
      <c r="G57" s="24">
        <v>793747.8</v>
      </c>
      <c r="H57" s="24">
        <v>825576.7</v>
      </c>
      <c r="I57" s="24">
        <v>2115.73</v>
      </c>
      <c r="J57" s="24">
        <v>1537599</v>
      </c>
      <c r="K57" s="24">
        <v>384.83</v>
      </c>
      <c r="L57" s="24">
        <v>833830.3</v>
      </c>
      <c r="M57" s="24">
        <v>1449932</v>
      </c>
      <c r="N57" s="24">
        <v>436.31</v>
      </c>
      <c r="O57" s="24">
        <v>343.71</v>
      </c>
      <c r="P57" s="24">
        <v>389.27</v>
      </c>
      <c r="Q57" s="24">
        <v>84.45</v>
      </c>
      <c r="R57" s="24">
        <v>70.739999999999995</v>
      </c>
      <c r="S57" s="24">
        <v>847.82</v>
      </c>
      <c r="T57" s="24">
        <v>95.93</v>
      </c>
      <c r="U57" s="24">
        <v>367.05</v>
      </c>
      <c r="V57" s="24">
        <v>98.52</v>
      </c>
      <c r="W57" s="24">
        <v>342.97</v>
      </c>
      <c r="X57" s="24">
        <v>73.7</v>
      </c>
      <c r="Y57" s="24">
        <v>348.9</v>
      </c>
      <c r="Z57" s="24">
        <v>76.3</v>
      </c>
      <c r="AA57" s="24">
        <v>359.64</v>
      </c>
      <c r="AC57" s="22">
        <f t="shared" si="3"/>
        <v>1.0091631704237778</v>
      </c>
      <c r="AD57" s="22">
        <f t="shared" si="4"/>
        <v>1.0159003721809075</v>
      </c>
      <c r="AE57" s="22">
        <f t="shared" si="5"/>
        <v>1.0347966948695795</v>
      </c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</row>
    <row r="58" spans="1:78" s="22" customFormat="1" x14ac:dyDescent="0.35">
      <c r="A58" s="22" t="s">
        <v>44</v>
      </c>
      <c r="B58" s="22" t="s">
        <v>269</v>
      </c>
      <c r="C58" s="23">
        <v>45632.704861111109</v>
      </c>
      <c r="D58" s="22" t="s">
        <v>260</v>
      </c>
      <c r="E58" s="22" t="s">
        <v>175</v>
      </c>
      <c r="F58" s="24">
        <v>2110584</v>
      </c>
      <c r="G58" s="24">
        <v>769972.8</v>
      </c>
      <c r="H58" s="24">
        <v>799691.8</v>
      </c>
      <c r="I58" s="24">
        <v>2098.33</v>
      </c>
      <c r="J58" s="24">
        <v>2898241</v>
      </c>
      <c r="K58" s="24">
        <v>561.87</v>
      </c>
      <c r="L58" s="24">
        <v>4128889</v>
      </c>
      <c r="M58" s="24">
        <v>7069799</v>
      </c>
      <c r="N58" s="24">
        <v>750.4</v>
      </c>
      <c r="O58" s="24">
        <v>257.77999999999997</v>
      </c>
      <c r="P58" s="24">
        <v>263.33999999999997</v>
      </c>
      <c r="Q58" s="24">
        <v>82.96</v>
      </c>
      <c r="R58" s="24">
        <v>122.59</v>
      </c>
      <c r="S58" s="24">
        <v>3302.67</v>
      </c>
      <c r="T58" s="24">
        <v>141.11000000000001</v>
      </c>
      <c r="U58" s="24">
        <v>246.67</v>
      </c>
      <c r="V58" s="24">
        <v>72.59</v>
      </c>
      <c r="W58" s="24">
        <v>258.52</v>
      </c>
      <c r="X58" s="24">
        <v>57.41</v>
      </c>
      <c r="Y58" s="24">
        <v>241.12</v>
      </c>
      <c r="Z58" s="24">
        <v>70.37</v>
      </c>
      <c r="AA58" s="24">
        <v>253.34</v>
      </c>
      <c r="AC58" s="22">
        <f t="shared" si="3"/>
        <v>1.0418283643773762</v>
      </c>
      <c r="AD58" s="22">
        <f t="shared" si="4"/>
        <v>1.034757678443502</v>
      </c>
      <c r="AE58" s="22">
        <f t="shared" si="5"/>
        <v>1.066748851387997</v>
      </c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</row>
    <row r="59" spans="1:78" s="22" customFormat="1" x14ac:dyDescent="0.35">
      <c r="A59" s="22" t="s">
        <v>46</v>
      </c>
      <c r="B59" s="22" t="s">
        <v>270</v>
      </c>
      <c r="C59" s="23">
        <v>45632.707638888889</v>
      </c>
      <c r="D59" s="22" t="s">
        <v>260</v>
      </c>
      <c r="E59" s="22" t="s">
        <v>175</v>
      </c>
      <c r="F59" s="24">
        <v>2058698</v>
      </c>
      <c r="G59" s="24">
        <v>764687.6</v>
      </c>
      <c r="H59" s="24">
        <v>791337.8</v>
      </c>
      <c r="I59" s="24">
        <v>1924.59</v>
      </c>
      <c r="J59" s="24">
        <v>4547909</v>
      </c>
      <c r="K59" s="24">
        <v>752.25</v>
      </c>
      <c r="L59" s="24">
        <v>8127660</v>
      </c>
      <c r="M59" s="24">
        <v>14062660</v>
      </c>
      <c r="N59" s="24">
        <v>1116.3599999999999</v>
      </c>
      <c r="O59" s="24">
        <v>174.82</v>
      </c>
      <c r="P59" s="24">
        <v>151.47999999999999</v>
      </c>
      <c r="Q59" s="24">
        <v>98.89</v>
      </c>
      <c r="R59" s="24">
        <v>155.56</v>
      </c>
      <c r="S59" s="24">
        <v>6421.6</v>
      </c>
      <c r="T59" s="24">
        <v>219.63</v>
      </c>
      <c r="U59" s="24">
        <v>158.52000000000001</v>
      </c>
      <c r="V59" s="24">
        <v>64.45</v>
      </c>
      <c r="W59" s="24">
        <v>138.15</v>
      </c>
      <c r="X59" s="24">
        <v>38.15</v>
      </c>
      <c r="Y59" s="24">
        <v>138.52000000000001</v>
      </c>
      <c r="Z59" s="24">
        <v>44.82</v>
      </c>
      <c r="AA59" s="24">
        <v>177.78</v>
      </c>
      <c r="AC59" s="22">
        <f t="shared" si="3"/>
        <v>1.052826744785855</v>
      </c>
      <c r="AD59" s="22">
        <f t="shared" si="4"/>
        <v>1.0608369950327829</v>
      </c>
      <c r="AE59" s="22">
        <f t="shared" si="5"/>
        <v>1.0741217720805203</v>
      </c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</row>
    <row r="60" spans="1:78" s="22" customFormat="1" x14ac:dyDescent="0.35">
      <c r="A60" s="22" t="s">
        <v>48</v>
      </c>
      <c r="B60" s="22" t="s">
        <v>26</v>
      </c>
      <c r="C60" s="23">
        <v>45632.711111111108</v>
      </c>
      <c r="D60" s="22" t="s">
        <v>260</v>
      </c>
      <c r="E60" s="22" t="s">
        <v>175</v>
      </c>
      <c r="F60" s="24">
        <v>2068370</v>
      </c>
      <c r="G60" s="24">
        <v>755116.1</v>
      </c>
      <c r="H60" s="24">
        <v>791257</v>
      </c>
      <c r="I60" s="24">
        <v>1994.24</v>
      </c>
      <c r="J60" s="24">
        <v>1130807</v>
      </c>
      <c r="K60" s="24">
        <v>162.97</v>
      </c>
      <c r="L60" s="24">
        <v>7277.83</v>
      </c>
      <c r="M60" s="24">
        <v>12686.13</v>
      </c>
      <c r="N60" s="24">
        <v>180</v>
      </c>
      <c r="O60" s="24">
        <v>183.34</v>
      </c>
      <c r="P60" s="24">
        <v>175.56</v>
      </c>
      <c r="Q60" s="24">
        <v>38.520000000000003</v>
      </c>
      <c r="R60" s="24">
        <v>25.93</v>
      </c>
      <c r="S60" s="24">
        <v>105.19</v>
      </c>
      <c r="T60" s="24">
        <v>34.44</v>
      </c>
      <c r="U60" s="24">
        <v>308.52999999999997</v>
      </c>
      <c r="V60" s="24">
        <v>58.89</v>
      </c>
      <c r="W60" s="24">
        <v>155.19</v>
      </c>
      <c r="X60" s="24">
        <v>34.07</v>
      </c>
      <c r="Y60" s="24">
        <v>144.82</v>
      </c>
      <c r="Z60" s="24">
        <v>39.630000000000003</v>
      </c>
      <c r="AA60" s="24">
        <v>186.3</v>
      </c>
      <c r="AC60" s="22">
        <f t="shared" si="3"/>
        <v>1.0529342552419758</v>
      </c>
      <c r="AD60" s="22">
        <f t="shared" si="4"/>
        <v>1.0558763664141328</v>
      </c>
      <c r="AE60" s="22">
        <f t="shared" si="5"/>
        <v>1.0877368394078739</v>
      </c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</row>
    <row r="61" spans="1:78" s="22" customFormat="1" x14ac:dyDescent="0.35">
      <c r="A61" s="22" t="s">
        <v>51</v>
      </c>
      <c r="B61" s="22" t="s">
        <v>26</v>
      </c>
      <c r="C61" s="23">
        <v>45632.713888888888</v>
      </c>
      <c r="D61" s="22" t="s">
        <v>260</v>
      </c>
      <c r="E61" s="22" t="s">
        <v>175</v>
      </c>
      <c r="F61" s="24">
        <v>2060080</v>
      </c>
      <c r="G61" s="24">
        <v>757603.9</v>
      </c>
      <c r="H61" s="24">
        <v>797422.9</v>
      </c>
      <c r="I61" s="24">
        <v>1916.45</v>
      </c>
      <c r="J61" s="24">
        <v>1137494</v>
      </c>
      <c r="K61" s="24">
        <v>113.34</v>
      </c>
      <c r="L61" s="24">
        <v>1634.19</v>
      </c>
      <c r="M61" s="24">
        <v>2845.15</v>
      </c>
      <c r="N61" s="24">
        <v>107.41</v>
      </c>
      <c r="O61" s="24">
        <v>113.71</v>
      </c>
      <c r="P61" s="24">
        <v>102.59</v>
      </c>
      <c r="Q61" s="24">
        <v>29.63</v>
      </c>
      <c r="R61" s="24">
        <v>20.74</v>
      </c>
      <c r="S61" s="24">
        <v>63.7</v>
      </c>
      <c r="T61" s="24">
        <v>28.15</v>
      </c>
      <c r="U61" s="24">
        <v>240.01</v>
      </c>
      <c r="V61" s="24">
        <v>34.44</v>
      </c>
      <c r="W61" s="24">
        <v>95.19</v>
      </c>
      <c r="X61" s="24">
        <v>30</v>
      </c>
      <c r="Y61" s="24">
        <v>79.63</v>
      </c>
      <c r="Z61" s="24">
        <v>20</v>
      </c>
      <c r="AA61" s="24">
        <v>119.63</v>
      </c>
      <c r="AC61" s="22">
        <f t="shared" si="3"/>
        <v>1.0447926689840483</v>
      </c>
      <c r="AD61" s="22">
        <f t="shared" si="4"/>
        <v>1.060125334938449</v>
      </c>
      <c r="AE61" s="22">
        <f t="shared" si="5"/>
        <v>1.0841649574401611</v>
      </c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</row>
    <row r="62" spans="1:78" s="22" customFormat="1" x14ac:dyDescent="0.35">
      <c r="A62" s="22" t="s">
        <v>53</v>
      </c>
      <c r="B62" s="22" t="s">
        <v>26</v>
      </c>
      <c r="C62" s="23">
        <v>45632.716666666667</v>
      </c>
      <c r="D62" s="22" t="s">
        <v>260</v>
      </c>
      <c r="E62" s="22" t="s">
        <v>175</v>
      </c>
      <c r="F62" s="24">
        <v>2051536</v>
      </c>
      <c r="G62" s="24">
        <v>760090.3</v>
      </c>
      <c r="H62" s="24">
        <v>795283.1</v>
      </c>
      <c r="I62" s="24">
        <v>1886.81</v>
      </c>
      <c r="J62" s="24">
        <v>1135883</v>
      </c>
      <c r="K62" s="24">
        <v>98.89</v>
      </c>
      <c r="L62" s="24">
        <v>1055.98</v>
      </c>
      <c r="M62" s="24">
        <v>1776.8</v>
      </c>
      <c r="N62" s="24">
        <v>87.41</v>
      </c>
      <c r="O62" s="24">
        <v>92.22</v>
      </c>
      <c r="P62" s="24">
        <v>85.19</v>
      </c>
      <c r="Q62" s="24">
        <v>29.26</v>
      </c>
      <c r="R62" s="24">
        <v>20</v>
      </c>
      <c r="S62" s="24">
        <v>44.45</v>
      </c>
      <c r="T62" s="24">
        <v>25.19</v>
      </c>
      <c r="U62" s="24">
        <v>212.23</v>
      </c>
      <c r="V62" s="24">
        <v>31.85</v>
      </c>
      <c r="W62" s="24">
        <v>73.33</v>
      </c>
      <c r="X62" s="24">
        <v>19.63</v>
      </c>
      <c r="Y62" s="24">
        <v>64.08</v>
      </c>
      <c r="Z62" s="24">
        <v>18.89</v>
      </c>
      <c r="AA62" s="24">
        <v>92.59</v>
      </c>
      <c r="AC62" s="22">
        <f t="shared" si="3"/>
        <v>1.047603802972803</v>
      </c>
      <c r="AD62" s="22">
        <f t="shared" si="4"/>
        <v>1.0645404223957073</v>
      </c>
      <c r="AE62" s="22">
        <f t="shared" si="5"/>
        <v>1.080618447571295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</row>
    <row r="63" spans="1:78" s="22" customFormat="1" x14ac:dyDescent="0.35">
      <c r="A63" s="22" t="s">
        <v>55</v>
      </c>
      <c r="B63" s="22" t="s">
        <v>26</v>
      </c>
      <c r="C63" s="23">
        <v>45632.720138888886</v>
      </c>
      <c r="D63" s="22" t="s">
        <v>260</v>
      </c>
      <c r="E63" s="22" t="s">
        <v>175</v>
      </c>
      <c r="F63" s="24">
        <v>2061370</v>
      </c>
      <c r="G63" s="24">
        <v>757661.5</v>
      </c>
      <c r="H63" s="24">
        <v>790952.6</v>
      </c>
      <c r="I63" s="24">
        <v>1926.82</v>
      </c>
      <c r="J63" s="24">
        <v>1128872</v>
      </c>
      <c r="K63" s="24">
        <v>79.63</v>
      </c>
      <c r="L63" s="24">
        <v>903.37</v>
      </c>
      <c r="M63" s="24">
        <v>1613.82</v>
      </c>
      <c r="N63" s="24">
        <v>81.48</v>
      </c>
      <c r="O63" s="24">
        <v>103.71</v>
      </c>
      <c r="P63" s="24">
        <v>83.71</v>
      </c>
      <c r="Q63" s="24">
        <v>32.590000000000003</v>
      </c>
      <c r="R63" s="24">
        <v>24.44</v>
      </c>
      <c r="S63" s="24">
        <v>54.82</v>
      </c>
      <c r="T63" s="24">
        <v>22.96</v>
      </c>
      <c r="U63" s="24">
        <v>212.23</v>
      </c>
      <c r="V63" s="24">
        <v>31.11</v>
      </c>
      <c r="W63" s="24">
        <v>72.959999999999994</v>
      </c>
      <c r="X63" s="24">
        <v>15.56</v>
      </c>
      <c r="Y63" s="24">
        <v>63.7</v>
      </c>
      <c r="Z63" s="24">
        <v>24.07</v>
      </c>
      <c r="AA63" s="24">
        <v>101.11</v>
      </c>
      <c r="AC63" s="22">
        <f t="shared" si="3"/>
        <v>1.053339479508633</v>
      </c>
      <c r="AD63" s="22">
        <f t="shared" si="4"/>
        <v>1.0594619112531958</v>
      </c>
      <c r="AE63" s="22">
        <f t="shared" si="5"/>
        <v>1.0840825355386277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</row>
    <row r="64" spans="1:78" s="22" customFormat="1" x14ac:dyDescent="0.35">
      <c r="A64" s="22" t="s">
        <v>57</v>
      </c>
      <c r="B64" s="22" t="s">
        <v>26</v>
      </c>
      <c r="C64" s="23">
        <v>45632.722916666666</v>
      </c>
      <c r="D64" s="22" t="s">
        <v>260</v>
      </c>
      <c r="E64" s="22" t="s">
        <v>175</v>
      </c>
      <c r="F64" s="24">
        <v>2073632</v>
      </c>
      <c r="G64" s="24">
        <v>763036.1</v>
      </c>
      <c r="H64" s="24">
        <v>802722.1</v>
      </c>
      <c r="I64" s="24">
        <v>1878.29</v>
      </c>
      <c r="J64" s="24">
        <v>1142855</v>
      </c>
      <c r="K64" s="24">
        <v>104.45</v>
      </c>
      <c r="L64" s="24">
        <v>895.97</v>
      </c>
      <c r="M64" s="24">
        <v>1593.09</v>
      </c>
      <c r="N64" s="24">
        <v>96.3</v>
      </c>
      <c r="O64" s="24">
        <v>108.52</v>
      </c>
      <c r="P64" s="24">
        <v>84.45</v>
      </c>
      <c r="Q64" s="24">
        <v>26.67</v>
      </c>
      <c r="R64" s="24">
        <v>19.260000000000002</v>
      </c>
      <c r="S64" s="24">
        <v>58.52</v>
      </c>
      <c r="T64" s="24">
        <v>27.78</v>
      </c>
      <c r="U64" s="24">
        <v>225.56</v>
      </c>
      <c r="V64" s="24">
        <v>46.3</v>
      </c>
      <c r="W64" s="24">
        <v>80.37</v>
      </c>
      <c r="X64" s="24">
        <v>25.19</v>
      </c>
      <c r="Y64" s="24">
        <v>72.59</v>
      </c>
      <c r="Z64" s="24">
        <v>27.41</v>
      </c>
      <c r="AA64" s="24">
        <v>100.74</v>
      </c>
      <c r="AC64" s="22">
        <f t="shared" si="3"/>
        <v>1.0378954310588933</v>
      </c>
      <c r="AD64" s="22">
        <f t="shared" si="4"/>
        <v>1.0531969992747026</v>
      </c>
      <c r="AE64" s="22">
        <f t="shared" si="5"/>
        <v>1.0764465796572404</v>
      </c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</row>
    <row r="65" spans="1:78" s="22" customFormat="1" x14ac:dyDescent="0.35">
      <c r="A65" s="22" t="s">
        <v>59</v>
      </c>
      <c r="B65" s="22" t="s">
        <v>272</v>
      </c>
      <c r="C65" s="23">
        <v>45632.725694444445</v>
      </c>
      <c r="D65" s="22" t="s">
        <v>260</v>
      </c>
      <c r="E65" s="22" t="s">
        <v>175</v>
      </c>
      <c r="F65" s="24">
        <v>2054105</v>
      </c>
      <c r="G65" s="24">
        <v>748881.8</v>
      </c>
      <c r="H65" s="24">
        <v>780463.8</v>
      </c>
      <c r="I65" s="24">
        <v>525918.30000000005</v>
      </c>
      <c r="J65" s="24">
        <v>1119964</v>
      </c>
      <c r="K65" s="24">
        <v>654629.80000000005</v>
      </c>
      <c r="L65" s="24">
        <v>62.22</v>
      </c>
      <c r="M65" s="24">
        <v>116.67</v>
      </c>
      <c r="N65" s="24">
        <v>649858.6</v>
      </c>
      <c r="O65" s="24">
        <v>628154.1</v>
      </c>
      <c r="P65" s="24">
        <v>748577.7</v>
      </c>
      <c r="Q65" s="24">
        <v>128827.2</v>
      </c>
      <c r="R65" s="24">
        <v>107550.1</v>
      </c>
      <c r="S65" s="24">
        <v>344765</v>
      </c>
      <c r="T65" s="24">
        <v>117589.8</v>
      </c>
      <c r="U65" s="24">
        <v>722782</v>
      </c>
      <c r="V65" s="24">
        <v>173916.1</v>
      </c>
      <c r="W65" s="24">
        <v>689408.3</v>
      </c>
      <c r="X65" s="24">
        <v>156724.9</v>
      </c>
      <c r="Y65" s="24">
        <v>701360.7</v>
      </c>
      <c r="Z65" s="24">
        <v>153732.5</v>
      </c>
      <c r="AA65" s="24">
        <v>681077.7</v>
      </c>
      <c r="AC65" s="22">
        <f t="shared" si="3"/>
        <v>1.067495507158692</v>
      </c>
      <c r="AD65" s="22">
        <f t="shared" si="4"/>
        <v>1.0632090375126879</v>
      </c>
      <c r="AE65" s="22">
        <f t="shared" si="5"/>
        <v>1.0967920438178627</v>
      </c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</row>
    <row r="66" spans="1:78" s="22" customFormat="1" x14ac:dyDescent="0.35">
      <c r="A66" s="22" t="s">
        <v>59</v>
      </c>
      <c r="B66" s="22" t="s">
        <v>272</v>
      </c>
      <c r="C66" s="23">
        <v>45632.729166666664</v>
      </c>
      <c r="D66" s="22" t="s">
        <v>260</v>
      </c>
      <c r="E66" s="22" t="s">
        <v>175</v>
      </c>
      <c r="F66" s="24">
        <v>2046873</v>
      </c>
      <c r="G66" s="24">
        <v>749609.4</v>
      </c>
      <c r="H66" s="24">
        <v>782125.8</v>
      </c>
      <c r="I66" s="24">
        <v>529277.9</v>
      </c>
      <c r="J66" s="24">
        <v>1122726</v>
      </c>
      <c r="K66" s="24">
        <v>654531.5</v>
      </c>
      <c r="L66" s="24">
        <v>58.89</v>
      </c>
      <c r="M66" s="24">
        <v>109.26</v>
      </c>
      <c r="N66" s="24">
        <v>650819.6</v>
      </c>
      <c r="O66" s="24">
        <v>629879.69999999995</v>
      </c>
      <c r="P66" s="24">
        <v>748034.6</v>
      </c>
      <c r="Q66" s="24">
        <v>129370.1</v>
      </c>
      <c r="R66" s="24">
        <v>107172.4</v>
      </c>
      <c r="S66" s="24">
        <v>345858.5</v>
      </c>
      <c r="T66" s="24">
        <v>118716.5</v>
      </c>
      <c r="U66" s="24">
        <v>723686</v>
      </c>
      <c r="V66" s="24">
        <v>174748.79999999999</v>
      </c>
      <c r="W66" s="24">
        <v>693760.6</v>
      </c>
      <c r="X66" s="24">
        <v>157462.5</v>
      </c>
      <c r="Y66" s="24">
        <v>703578.6</v>
      </c>
      <c r="Z66" s="24">
        <v>154312</v>
      </c>
      <c r="AA66" s="24">
        <v>680803.6</v>
      </c>
      <c r="AC66" s="22">
        <f t="shared" si="3"/>
        <v>1.065227102852252</v>
      </c>
      <c r="AD66" s="22">
        <f t="shared" si="4"/>
        <v>1.0669655616152052</v>
      </c>
      <c r="AE66" s="22">
        <f t="shared" si="5"/>
        <v>1.0957274548584903</v>
      </c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</row>
    <row r="67" spans="1:78" s="22" customFormat="1" x14ac:dyDescent="0.35">
      <c r="A67" s="22" t="s">
        <v>62</v>
      </c>
      <c r="B67" s="22" t="s">
        <v>26</v>
      </c>
      <c r="C67" s="23">
        <v>45632.731944444444</v>
      </c>
      <c r="D67" s="22" t="s">
        <v>260</v>
      </c>
      <c r="E67" s="22" t="s">
        <v>175</v>
      </c>
      <c r="F67" s="24">
        <v>2032697</v>
      </c>
      <c r="G67" s="24">
        <v>744887.9</v>
      </c>
      <c r="H67" s="24">
        <v>780750.3</v>
      </c>
      <c r="I67" s="24">
        <v>2272.8000000000002</v>
      </c>
      <c r="J67" s="24">
        <v>1114496</v>
      </c>
      <c r="K67" s="24">
        <v>446.31</v>
      </c>
      <c r="L67" s="24">
        <v>638.91</v>
      </c>
      <c r="M67" s="24">
        <v>1158.58</v>
      </c>
      <c r="N67" s="24">
        <v>432.24</v>
      </c>
      <c r="O67" s="24">
        <v>425.2</v>
      </c>
      <c r="P67" s="24">
        <v>484.83</v>
      </c>
      <c r="Q67" s="24">
        <v>96.67</v>
      </c>
      <c r="R67" s="24">
        <v>77.41</v>
      </c>
      <c r="S67" s="24">
        <v>220.38</v>
      </c>
      <c r="T67" s="24">
        <v>84.08</v>
      </c>
      <c r="U67" s="24">
        <v>582.24</v>
      </c>
      <c r="V67" s="24">
        <v>134.08000000000001</v>
      </c>
      <c r="W67" s="24">
        <v>434.09</v>
      </c>
      <c r="X67" s="24">
        <v>103.71</v>
      </c>
      <c r="Y67" s="24">
        <v>462.61</v>
      </c>
      <c r="Z67" s="24">
        <v>95.56</v>
      </c>
      <c r="AA67" s="24">
        <v>437.05</v>
      </c>
      <c r="AC67" s="22">
        <f t="shared" si="3"/>
        <v>1.0671037846543254</v>
      </c>
      <c r="AD67" s="22">
        <f t="shared" si="4"/>
        <v>1.0744065642838061</v>
      </c>
      <c r="AE67" s="22">
        <f t="shared" si="5"/>
        <v>1.1026727645864565</v>
      </c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</row>
    <row r="68" spans="1:78" s="22" customFormat="1" x14ac:dyDescent="0.35">
      <c r="A68" s="22" t="s">
        <v>62</v>
      </c>
      <c r="B68" s="22" t="s">
        <v>26</v>
      </c>
      <c r="C68" s="23">
        <v>45632.73541666667</v>
      </c>
      <c r="D68" s="22" t="s">
        <v>260</v>
      </c>
      <c r="E68" s="22" t="s">
        <v>175</v>
      </c>
      <c r="F68" s="24">
        <v>2036257</v>
      </c>
      <c r="G68" s="24">
        <v>749566.6</v>
      </c>
      <c r="H68" s="24">
        <v>783361.4</v>
      </c>
      <c r="I68" s="24">
        <v>2007.94</v>
      </c>
      <c r="J68" s="24">
        <v>1115925</v>
      </c>
      <c r="K68" s="24">
        <v>177.04</v>
      </c>
      <c r="L68" s="24">
        <v>681.88</v>
      </c>
      <c r="M68" s="24">
        <v>1218.5899999999999</v>
      </c>
      <c r="N68" s="24">
        <v>164.45</v>
      </c>
      <c r="O68" s="24">
        <v>203.71</v>
      </c>
      <c r="P68" s="24">
        <v>175.56</v>
      </c>
      <c r="Q68" s="24">
        <v>37.409999999999997</v>
      </c>
      <c r="R68" s="24">
        <v>40.74</v>
      </c>
      <c r="S68" s="24">
        <v>93.71</v>
      </c>
      <c r="T68" s="24">
        <v>45.56</v>
      </c>
      <c r="U68" s="24">
        <v>321.86</v>
      </c>
      <c r="V68" s="24">
        <v>58.15</v>
      </c>
      <c r="W68" s="24">
        <v>162.22999999999999</v>
      </c>
      <c r="X68" s="24">
        <v>38.89</v>
      </c>
      <c r="Y68" s="24">
        <v>161.47999999999999</v>
      </c>
      <c r="Z68" s="24">
        <v>42.59</v>
      </c>
      <c r="AA68" s="24">
        <v>198.15</v>
      </c>
      <c r="AC68" s="22">
        <f t="shared" si="3"/>
        <v>1.0635469146169316</v>
      </c>
      <c r="AD68" s="22">
        <f t="shared" si="4"/>
        <v>1.0725281730154888</v>
      </c>
      <c r="AE68" s="22">
        <f t="shared" si="5"/>
        <v>1.0957900205265283</v>
      </c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</row>
    <row r="69" spans="1:78" s="22" customFormat="1" x14ac:dyDescent="0.35">
      <c r="A69" s="22" t="s">
        <v>65</v>
      </c>
      <c r="B69" s="22" t="s">
        <v>273</v>
      </c>
      <c r="C69" s="23">
        <v>45632.738194444442</v>
      </c>
      <c r="D69" s="22" t="s">
        <v>260</v>
      </c>
      <c r="E69" s="22" t="s">
        <v>175</v>
      </c>
      <c r="F69" s="24">
        <v>2041387</v>
      </c>
      <c r="G69" s="24">
        <v>754131.6</v>
      </c>
      <c r="H69" s="24">
        <v>780877.2</v>
      </c>
      <c r="I69" s="24">
        <v>1968.31</v>
      </c>
      <c r="J69" s="24">
        <v>1477047</v>
      </c>
      <c r="K69" s="24">
        <v>245.56</v>
      </c>
      <c r="L69" s="24">
        <v>821204.3</v>
      </c>
      <c r="M69" s="24">
        <v>1431937</v>
      </c>
      <c r="N69" s="24">
        <v>260.01</v>
      </c>
      <c r="O69" s="24">
        <v>194.82</v>
      </c>
      <c r="P69" s="24">
        <v>183.34</v>
      </c>
      <c r="Q69" s="24">
        <v>54.45</v>
      </c>
      <c r="R69" s="24">
        <v>44.45</v>
      </c>
      <c r="S69" s="24">
        <v>734.84</v>
      </c>
      <c r="T69" s="24">
        <v>60</v>
      </c>
      <c r="U69" s="24">
        <v>190.74</v>
      </c>
      <c r="V69" s="24">
        <v>53.33</v>
      </c>
      <c r="W69" s="24">
        <v>161.47999999999999</v>
      </c>
      <c r="X69" s="24">
        <v>39.26</v>
      </c>
      <c r="Y69" s="24">
        <v>147.41</v>
      </c>
      <c r="Z69" s="24">
        <v>38.89</v>
      </c>
      <c r="AA69" s="24">
        <v>178.52</v>
      </c>
      <c r="AC69" s="22">
        <f t="shared" si="3"/>
        <v>1.0669303701017268</v>
      </c>
      <c r="AD69" s="22">
        <f t="shared" si="4"/>
        <v>1.0698329126226434</v>
      </c>
      <c r="AE69" s="22">
        <f t="shared" si="5"/>
        <v>1.0891568527296827</v>
      </c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</row>
    <row r="70" spans="1:78" s="22" customFormat="1" x14ac:dyDescent="0.35">
      <c r="A70" s="22" t="s">
        <v>68</v>
      </c>
      <c r="B70" s="22" t="s">
        <v>274</v>
      </c>
      <c r="C70" s="23">
        <v>45632.741666666669</v>
      </c>
      <c r="D70" s="22" t="s">
        <v>260</v>
      </c>
      <c r="E70" s="22" t="s">
        <v>175</v>
      </c>
      <c r="F70" s="24">
        <v>2059571</v>
      </c>
      <c r="G70" s="24">
        <v>755425.6</v>
      </c>
      <c r="H70" s="24">
        <v>797585.8</v>
      </c>
      <c r="I70" s="24">
        <v>1908.3</v>
      </c>
      <c r="J70" s="24">
        <v>1120993</v>
      </c>
      <c r="K70" s="24">
        <v>40</v>
      </c>
      <c r="L70" s="24">
        <v>293.70999999999998</v>
      </c>
      <c r="M70" s="24">
        <v>490.76</v>
      </c>
      <c r="N70" s="24">
        <v>110</v>
      </c>
      <c r="O70" s="24">
        <v>6395899</v>
      </c>
      <c r="P70" s="24">
        <v>151.11000000000001</v>
      </c>
      <c r="Q70" s="24">
        <v>22.22</v>
      </c>
      <c r="R70" s="24">
        <v>7.04</v>
      </c>
      <c r="S70" s="24">
        <v>25.19</v>
      </c>
      <c r="T70" s="24">
        <v>7863.11</v>
      </c>
      <c r="U70" s="24">
        <v>1051.54</v>
      </c>
      <c r="V70" s="24">
        <v>20</v>
      </c>
      <c r="W70" s="24">
        <v>31.48</v>
      </c>
      <c r="X70" s="24">
        <v>14.07</v>
      </c>
      <c r="Y70" s="24">
        <v>41.11</v>
      </c>
      <c r="Z70" s="24">
        <v>16.670000000000002</v>
      </c>
      <c r="AA70" s="24">
        <v>45.19</v>
      </c>
      <c r="AC70" s="22">
        <f t="shared" si="3"/>
        <v>1.0445792791195629</v>
      </c>
      <c r="AD70" s="22">
        <f t="shared" si="4"/>
        <v>1.0603873330902407</v>
      </c>
      <c r="AE70" s="22">
        <f t="shared" si="5"/>
        <v>1.0872911905553637</v>
      </c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</row>
    <row r="71" spans="1:78" s="22" customFormat="1" x14ac:dyDescent="0.35">
      <c r="A71" s="22" t="s">
        <v>71</v>
      </c>
      <c r="B71" s="22" t="s">
        <v>275</v>
      </c>
      <c r="C71" s="23">
        <v>45632.744444444441</v>
      </c>
      <c r="D71" s="22" t="s">
        <v>260</v>
      </c>
      <c r="E71" s="22" t="s">
        <v>175</v>
      </c>
      <c r="F71" s="24">
        <v>2032614</v>
      </c>
      <c r="G71" s="24">
        <v>749783.9</v>
      </c>
      <c r="H71" s="24">
        <v>777806.4</v>
      </c>
      <c r="I71" s="24">
        <v>1967.93</v>
      </c>
      <c r="J71" s="24">
        <v>1119014</v>
      </c>
      <c r="K71" s="24">
        <v>35.93</v>
      </c>
      <c r="L71" s="24">
        <v>103.71</v>
      </c>
      <c r="M71" s="24">
        <v>187.78</v>
      </c>
      <c r="N71" s="24">
        <v>35.93</v>
      </c>
      <c r="O71" s="24">
        <v>2639.5</v>
      </c>
      <c r="P71" s="24">
        <v>7633754</v>
      </c>
      <c r="Q71" s="24">
        <v>52.96</v>
      </c>
      <c r="R71" s="24">
        <v>17.04</v>
      </c>
      <c r="S71" s="24">
        <v>20</v>
      </c>
      <c r="T71" s="24">
        <v>84851.66</v>
      </c>
      <c r="U71" s="24">
        <v>213.71</v>
      </c>
      <c r="V71" s="24">
        <v>22.59</v>
      </c>
      <c r="W71" s="24">
        <v>43.33</v>
      </c>
      <c r="X71" s="24">
        <v>15.19</v>
      </c>
      <c r="Y71" s="24">
        <v>36.299999999999997</v>
      </c>
      <c r="Z71" s="24">
        <v>9.6300000000000008</v>
      </c>
      <c r="AA71" s="24">
        <v>42.59</v>
      </c>
      <c r="AC71" s="22">
        <f t="shared" si="3"/>
        <v>1.0711426390937384</v>
      </c>
      <c r="AD71" s="22">
        <f t="shared" si="4"/>
        <v>1.0744504367282721</v>
      </c>
      <c r="AE71" s="22">
        <f t="shared" si="5"/>
        <v>1.0954724421263247</v>
      </c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</row>
    <row r="72" spans="1:78" s="22" customFormat="1" x14ac:dyDescent="0.35">
      <c r="A72" s="22" t="s">
        <v>74</v>
      </c>
      <c r="B72" s="22" t="s">
        <v>276</v>
      </c>
      <c r="C72" s="23">
        <v>45632.74722222222</v>
      </c>
      <c r="D72" s="22" t="s">
        <v>260</v>
      </c>
      <c r="E72" s="22" t="s">
        <v>175</v>
      </c>
      <c r="F72" s="24">
        <v>2048100</v>
      </c>
      <c r="G72" s="24">
        <v>751313.9</v>
      </c>
      <c r="H72" s="24">
        <v>793863.2</v>
      </c>
      <c r="I72" s="24">
        <v>1924.97</v>
      </c>
      <c r="J72" s="24">
        <v>1116295</v>
      </c>
      <c r="K72" s="24">
        <v>18.149999999999999</v>
      </c>
      <c r="L72" s="24">
        <v>37.409999999999997</v>
      </c>
      <c r="M72" s="24">
        <v>37.78</v>
      </c>
      <c r="N72" s="24">
        <v>28.15</v>
      </c>
      <c r="O72" s="24">
        <v>190.74</v>
      </c>
      <c r="P72" s="24">
        <v>1490.04</v>
      </c>
      <c r="Q72" s="24">
        <v>1353366</v>
      </c>
      <c r="R72" s="24">
        <v>28.15</v>
      </c>
      <c r="S72" s="24">
        <v>18.149999999999999</v>
      </c>
      <c r="T72" s="24">
        <v>27.78</v>
      </c>
      <c r="U72" s="24">
        <v>10163.19</v>
      </c>
      <c r="V72" s="24">
        <v>755.96</v>
      </c>
      <c r="W72" s="24">
        <v>272.97000000000003</v>
      </c>
      <c r="X72" s="24">
        <v>262.97000000000003</v>
      </c>
      <c r="Y72" s="24">
        <v>13.33</v>
      </c>
      <c r="Z72" s="24">
        <v>7.04</v>
      </c>
      <c r="AA72" s="24">
        <v>22.96</v>
      </c>
      <c r="AC72" s="22">
        <f t="shared" si="3"/>
        <v>1.0494775422264189</v>
      </c>
      <c r="AD72" s="22">
        <f t="shared" si="4"/>
        <v>1.0663263512523802</v>
      </c>
      <c r="AE72" s="22">
        <f t="shared" si="5"/>
        <v>1.0932415865059864</v>
      </c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</row>
    <row r="73" spans="1:78" s="22" customFormat="1" x14ac:dyDescent="0.35">
      <c r="A73" s="22" t="s">
        <v>77</v>
      </c>
      <c r="B73" s="22" t="s">
        <v>277</v>
      </c>
      <c r="C73" s="23">
        <v>45632.750694444447</v>
      </c>
      <c r="D73" s="22" t="s">
        <v>260</v>
      </c>
      <c r="E73" s="22" t="s">
        <v>175</v>
      </c>
      <c r="F73" s="24">
        <v>2026392</v>
      </c>
      <c r="G73" s="24">
        <v>752489.3</v>
      </c>
      <c r="H73" s="24">
        <v>780237.6</v>
      </c>
      <c r="I73" s="24">
        <v>1868.66</v>
      </c>
      <c r="J73" s="24">
        <v>1120142</v>
      </c>
      <c r="K73" s="24">
        <v>28.15</v>
      </c>
      <c r="L73" s="24">
        <v>36.299999999999997</v>
      </c>
      <c r="M73" s="24">
        <v>64.45</v>
      </c>
      <c r="N73" s="24">
        <v>30.74</v>
      </c>
      <c r="O73" s="24">
        <v>196.67</v>
      </c>
      <c r="P73" s="24">
        <v>535.94000000000005</v>
      </c>
      <c r="Q73" s="24">
        <v>378.9</v>
      </c>
      <c r="R73" s="24">
        <v>1096978</v>
      </c>
      <c r="S73" s="24">
        <v>15.19</v>
      </c>
      <c r="T73" s="24">
        <v>16.670000000000002</v>
      </c>
      <c r="U73" s="24">
        <v>22.96</v>
      </c>
      <c r="V73" s="24">
        <v>2556.1999999999998</v>
      </c>
      <c r="W73" s="24">
        <v>2641.4</v>
      </c>
      <c r="X73" s="24">
        <v>193.34</v>
      </c>
      <c r="Y73" s="24">
        <v>647.05999999999995</v>
      </c>
      <c r="Z73" s="24">
        <v>17.04</v>
      </c>
      <c r="AA73" s="24">
        <v>35.56</v>
      </c>
      <c r="AC73" s="22">
        <f t="shared" si="3"/>
        <v>1.0678049865835739</v>
      </c>
      <c r="AD73" s="22">
        <f t="shared" si="4"/>
        <v>1.0777495173688012</v>
      </c>
      <c r="AE73" s="22">
        <f t="shared" si="5"/>
        <v>1.0915339261302452</v>
      </c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</row>
    <row r="74" spans="1:78" s="22" customFormat="1" x14ac:dyDescent="0.35">
      <c r="A74" s="22" t="s">
        <v>80</v>
      </c>
      <c r="B74" s="22" t="s">
        <v>278</v>
      </c>
      <c r="C74" s="23">
        <v>45632.753472222219</v>
      </c>
      <c r="D74" s="22" t="s">
        <v>260</v>
      </c>
      <c r="E74" s="22" t="s">
        <v>175</v>
      </c>
      <c r="F74" s="24">
        <v>2036070</v>
      </c>
      <c r="G74" s="24">
        <v>749171.6</v>
      </c>
      <c r="H74" s="24">
        <v>779498.9</v>
      </c>
      <c r="I74" s="24">
        <v>1875.7</v>
      </c>
      <c r="J74" s="24">
        <v>1117588</v>
      </c>
      <c r="K74" s="24">
        <v>31.85</v>
      </c>
      <c r="L74" s="24">
        <v>41.48</v>
      </c>
      <c r="M74" s="24">
        <v>64.069999999999993</v>
      </c>
      <c r="N74" s="24">
        <v>28.15</v>
      </c>
      <c r="O74" s="24">
        <v>109.26</v>
      </c>
      <c r="P74" s="24">
        <v>207.41</v>
      </c>
      <c r="Q74" s="24">
        <v>74.08</v>
      </c>
      <c r="R74" s="24">
        <v>237.78</v>
      </c>
      <c r="S74" s="24">
        <v>3401787</v>
      </c>
      <c r="T74" s="24">
        <v>14.44</v>
      </c>
      <c r="U74" s="24">
        <v>19.260000000000002</v>
      </c>
      <c r="V74" s="24">
        <v>14.07</v>
      </c>
      <c r="W74" s="24">
        <v>18.52</v>
      </c>
      <c r="X74" s="24">
        <v>1256</v>
      </c>
      <c r="Y74" s="24">
        <v>1400.09</v>
      </c>
      <c r="Z74" s="24">
        <v>8.52</v>
      </c>
      <c r="AA74" s="24">
        <v>25.93</v>
      </c>
      <c r="AC74" s="22">
        <f t="shared" si="3"/>
        <v>1.0688169027563732</v>
      </c>
      <c r="AD74" s="22">
        <f t="shared" si="4"/>
        <v>1.07262667786471</v>
      </c>
      <c r="AE74" s="22">
        <f t="shared" si="5"/>
        <v>1.0963677747528069</v>
      </c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</row>
    <row r="75" spans="1:78" s="22" customFormat="1" x14ac:dyDescent="0.35">
      <c r="A75" s="22" t="s">
        <v>83</v>
      </c>
      <c r="B75" s="22" t="s">
        <v>279</v>
      </c>
      <c r="C75" s="23">
        <v>45632.756944444445</v>
      </c>
      <c r="D75" s="22" t="s">
        <v>260</v>
      </c>
      <c r="E75" s="22" t="s">
        <v>175</v>
      </c>
      <c r="F75" s="24">
        <v>2022182</v>
      </c>
      <c r="G75" s="24">
        <v>749548.3</v>
      </c>
      <c r="H75" s="24">
        <v>774917</v>
      </c>
      <c r="I75" s="24">
        <v>1865.33</v>
      </c>
      <c r="J75" s="24">
        <v>1119393</v>
      </c>
      <c r="K75" s="24">
        <v>64.819999999999993</v>
      </c>
      <c r="L75" s="24">
        <v>42.22</v>
      </c>
      <c r="M75" s="24">
        <v>62.96</v>
      </c>
      <c r="N75" s="24">
        <v>111.11</v>
      </c>
      <c r="O75" s="24">
        <v>131.47999999999999</v>
      </c>
      <c r="P75" s="24">
        <v>304.45</v>
      </c>
      <c r="Q75" s="24">
        <v>107.41</v>
      </c>
      <c r="R75" s="24">
        <v>139.26</v>
      </c>
      <c r="S75" s="24">
        <v>1223.07</v>
      </c>
      <c r="T75" s="24">
        <v>1096863</v>
      </c>
      <c r="U75" s="24">
        <v>61.11</v>
      </c>
      <c r="V75" s="24">
        <v>13.7</v>
      </c>
      <c r="W75" s="24">
        <v>30</v>
      </c>
      <c r="X75" s="24">
        <v>11.85</v>
      </c>
      <c r="Y75" s="24">
        <v>36.67</v>
      </c>
      <c r="Z75" s="24">
        <v>8723.67</v>
      </c>
      <c r="AA75" s="24">
        <v>1237.8499999999999</v>
      </c>
      <c r="AC75" s="22">
        <f t="shared" si="3"/>
        <v>1.0751365630125549</v>
      </c>
      <c r="AD75" s="22">
        <f t="shared" si="4"/>
        <v>1.0799932943721189</v>
      </c>
      <c r="AE75" s="22">
        <f t="shared" si="5"/>
        <v>1.0958167739157034</v>
      </c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</row>
    <row r="76" spans="1:78" s="22" customFormat="1" x14ac:dyDescent="0.35">
      <c r="A76" s="22" t="s">
        <v>86</v>
      </c>
      <c r="B76" s="22" t="s">
        <v>280</v>
      </c>
      <c r="C76" s="23">
        <v>45632.759722222225</v>
      </c>
      <c r="D76" s="22" t="s">
        <v>260</v>
      </c>
      <c r="E76" s="22" t="s">
        <v>175</v>
      </c>
      <c r="F76" s="24">
        <v>2028305</v>
      </c>
      <c r="G76" s="24">
        <v>749765.2</v>
      </c>
      <c r="H76" s="24">
        <v>772503.2</v>
      </c>
      <c r="I76" s="24">
        <v>1851.25</v>
      </c>
      <c r="J76" s="24">
        <v>1119162</v>
      </c>
      <c r="K76" s="24">
        <v>27.78</v>
      </c>
      <c r="L76" s="24">
        <v>28.89</v>
      </c>
      <c r="M76" s="24">
        <v>54.82</v>
      </c>
      <c r="N76" s="24">
        <v>27.04</v>
      </c>
      <c r="O76" s="24">
        <v>57.78</v>
      </c>
      <c r="P76" s="24">
        <v>81.11</v>
      </c>
      <c r="Q76" s="24">
        <v>32.96</v>
      </c>
      <c r="R76" s="24">
        <v>30.37</v>
      </c>
      <c r="S76" s="24">
        <v>151.47999999999999</v>
      </c>
      <c r="T76" s="24">
        <v>284.08999999999997</v>
      </c>
      <c r="U76" s="24">
        <v>7497961</v>
      </c>
      <c r="V76" s="24">
        <v>18.149999999999999</v>
      </c>
      <c r="W76" s="24">
        <v>15.56</v>
      </c>
      <c r="X76" s="24">
        <v>9.26</v>
      </c>
      <c r="Y76" s="24">
        <v>13.33</v>
      </c>
      <c r="Z76" s="24">
        <v>11.85</v>
      </c>
      <c r="AA76" s="24">
        <v>48518.06</v>
      </c>
      <c r="AC76" s="22">
        <f t="shared" si="3"/>
        <v>1.0784959855182477</v>
      </c>
      <c r="AD76" s="22">
        <f t="shared" si="4"/>
        <v>1.0767330357120848</v>
      </c>
      <c r="AE76" s="22">
        <f t="shared" si="5"/>
        <v>1.0954997644595936</v>
      </c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</row>
    <row r="77" spans="1:78" s="22" customFormat="1" x14ac:dyDescent="0.35">
      <c r="A77" s="22" t="s">
        <v>62</v>
      </c>
      <c r="B77" s="22" t="s">
        <v>26</v>
      </c>
      <c r="C77" s="23">
        <v>45632.762499999997</v>
      </c>
      <c r="D77" s="22" t="s">
        <v>260</v>
      </c>
      <c r="E77" s="22" t="s">
        <v>175</v>
      </c>
      <c r="F77" s="24">
        <v>2048884</v>
      </c>
      <c r="G77" s="24">
        <v>749564.4</v>
      </c>
      <c r="H77" s="24">
        <v>782213.8</v>
      </c>
      <c r="I77" s="24">
        <v>1911.63</v>
      </c>
      <c r="J77" s="24">
        <v>1120284</v>
      </c>
      <c r="K77" s="24">
        <v>91.11</v>
      </c>
      <c r="L77" s="24">
        <v>651.51</v>
      </c>
      <c r="M77" s="24">
        <v>1116.3599999999999</v>
      </c>
      <c r="N77" s="24">
        <v>80.37</v>
      </c>
      <c r="O77" s="24">
        <v>136.30000000000001</v>
      </c>
      <c r="P77" s="24">
        <v>161.11000000000001</v>
      </c>
      <c r="Q77" s="24">
        <v>54.82</v>
      </c>
      <c r="R77" s="24">
        <v>41.11</v>
      </c>
      <c r="S77" s="24">
        <v>264.45</v>
      </c>
      <c r="T77" s="24">
        <v>153.34</v>
      </c>
      <c r="U77" s="24">
        <v>2927.77</v>
      </c>
      <c r="V77" s="24">
        <v>36.67</v>
      </c>
      <c r="W77" s="24">
        <v>74.45</v>
      </c>
      <c r="X77" s="24">
        <v>22.96</v>
      </c>
      <c r="Y77" s="24">
        <v>68.89</v>
      </c>
      <c r="Z77" s="24">
        <v>20</v>
      </c>
      <c r="AA77" s="24">
        <v>125.56</v>
      </c>
      <c r="AC77" s="22">
        <f t="shared" si="3"/>
        <v>1.0651072635128656</v>
      </c>
      <c r="AD77" s="22">
        <f t="shared" si="4"/>
        <v>1.0659183243170429</v>
      </c>
      <c r="AE77" s="22">
        <f t="shared" si="5"/>
        <v>1.0957932367118821</v>
      </c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</row>
    <row r="78" spans="1:78" s="22" customFormat="1" x14ac:dyDescent="0.35">
      <c r="A78" s="22" t="s">
        <v>62</v>
      </c>
      <c r="B78" s="22" t="s">
        <v>26</v>
      </c>
      <c r="C78" s="23">
        <v>45632.765972222223</v>
      </c>
      <c r="D78" s="22" t="s">
        <v>260</v>
      </c>
      <c r="E78" s="22" t="s">
        <v>175</v>
      </c>
      <c r="F78" s="24">
        <v>2029416</v>
      </c>
      <c r="G78" s="24">
        <v>741400.4</v>
      </c>
      <c r="H78" s="24">
        <v>773526.4</v>
      </c>
      <c r="I78" s="24">
        <v>1911.63</v>
      </c>
      <c r="J78" s="24">
        <v>1118790</v>
      </c>
      <c r="K78" s="24">
        <v>89.63</v>
      </c>
      <c r="L78" s="24">
        <v>639.65</v>
      </c>
      <c r="M78" s="24">
        <v>1160.43</v>
      </c>
      <c r="N78" s="24">
        <v>78.89</v>
      </c>
      <c r="O78" s="24">
        <v>125.93</v>
      </c>
      <c r="P78" s="24">
        <v>128.15</v>
      </c>
      <c r="Q78" s="24">
        <v>39.26</v>
      </c>
      <c r="R78" s="24">
        <v>40</v>
      </c>
      <c r="S78" s="24">
        <v>138.52000000000001</v>
      </c>
      <c r="T78" s="24">
        <v>86.67</v>
      </c>
      <c r="U78" s="24">
        <v>1075.25</v>
      </c>
      <c r="V78" s="24">
        <v>40</v>
      </c>
      <c r="W78" s="24">
        <v>78.89</v>
      </c>
      <c r="X78" s="24">
        <v>25.93</v>
      </c>
      <c r="Y78" s="24">
        <v>78.52</v>
      </c>
      <c r="Z78" s="24">
        <v>25.56</v>
      </c>
      <c r="AA78" s="24">
        <v>109.63</v>
      </c>
      <c r="AC78" s="22">
        <f t="shared" si="3"/>
        <v>1.0770693799203233</v>
      </c>
      <c r="AD78" s="22">
        <f t="shared" si="4"/>
        <v>1.0761435802220936</v>
      </c>
      <c r="AE78" s="22">
        <f t="shared" si="5"/>
        <v>1.1078596666524592</v>
      </c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</row>
    <row r="79" spans="1:78" s="22" customFormat="1" x14ac:dyDescent="0.35">
      <c r="A79" s="22" t="s">
        <v>91</v>
      </c>
      <c r="B79" s="22" t="s">
        <v>281</v>
      </c>
      <c r="C79" s="23">
        <v>45632.768750000003</v>
      </c>
      <c r="D79" s="22" t="s">
        <v>260</v>
      </c>
      <c r="E79" s="22" t="s">
        <v>175</v>
      </c>
      <c r="F79" s="24">
        <v>2011322</v>
      </c>
      <c r="G79" s="24">
        <v>750257</v>
      </c>
      <c r="H79" s="24">
        <v>773375.7</v>
      </c>
      <c r="I79" s="24">
        <v>1953.49</v>
      </c>
      <c r="J79" s="24">
        <v>1112649</v>
      </c>
      <c r="K79" s="24">
        <v>30</v>
      </c>
      <c r="L79" s="24">
        <v>111.85</v>
      </c>
      <c r="M79" s="24">
        <v>231.12</v>
      </c>
      <c r="N79" s="24">
        <v>33.33</v>
      </c>
      <c r="O79" s="24">
        <v>58.52</v>
      </c>
      <c r="P79" s="24">
        <v>34.82</v>
      </c>
      <c r="Q79" s="24">
        <v>16.670000000000002</v>
      </c>
      <c r="R79" s="24">
        <v>11.11</v>
      </c>
      <c r="S79" s="24">
        <v>26.3</v>
      </c>
      <c r="T79" s="24">
        <v>20</v>
      </c>
      <c r="U79" s="24">
        <v>165.19</v>
      </c>
      <c r="V79" s="24">
        <v>10.37</v>
      </c>
      <c r="W79" s="24">
        <v>13.33</v>
      </c>
      <c r="X79" s="24">
        <v>11.48</v>
      </c>
      <c r="Y79" s="24">
        <v>14.44</v>
      </c>
      <c r="Z79" s="24">
        <v>11.48</v>
      </c>
      <c r="AA79" s="24">
        <v>29.63</v>
      </c>
      <c r="AC79" s="22">
        <f t="shared" si="3"/>
        <v>1.0772792576751506</v>
      </c>
      <c r="AD79" s="22">
        <f t="shared" si="4"/>
        <v>1.0858246466751718</v>
      </c>
      <c r="AE79" s="22">
        <f t="shared" si="5"/>
        <v>1.0947816548196152</v>
      </c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</row>
    <row r="80" spans="1:78" s="22" customFormat="1" x14ac:dyDescent="0.35">
      <c r="A80" s="22" t="s">
        <v>94</v>
      </c>
      <c r="B80" s="22" t="s">
        <v>282</v>
      </c>
      <c r="C80" s="23">
        <v>45632.772222222222</v>
      </c>
      <c r="D80" s="22" t="s">
        <v>260</v>
      </c>
      <c r="E80" s="22" t="s">
        <v>175</v>
      </c>
      <c r="F80" s="24">
        <v>2020964</v>
      </c>
      <c r="G80" s="24">
        <v>748728.8</v>
      </c>
      <c r="H80" s="24">
        <v>778403.6</v>
      </c>
      <c r="I80" s="24">
        <v>1913.48</v>
      </c>
      <c r="J80" s="24">
        <v>1123374</v>
      </c>
      <c r="K80" s="24">
        <v>468.16</v>
      </c>
      <c r="L80" s="24">
        <v>1138.21</v>
      </c>
      <c r="M80" s="24">
        <v>1978.69</v>
      </c>
      <c r="N80" s="24">
        <v>290.75</v>
      </c>
      <c r="O80" s="24">
        <v>654.84</v>
      </c>
      <c r="P80" s="24">
        <v>109.63</v>
      </c>
      <c r="Q80" s="24">
        <v>62.59</v>
      </c>
      <c r="R80" s="24">
        <v>23.33</v>
      </c>
      <c r="S80" s="24">
        <v>18.149999999999999</v>
      </c>
      <c r="T80" s="24">
        <v>21.48</v>
      </c>
      <c r="U80" s="24">
        <v>63.7</v>
      </c>
      <c r="V80" s="24">
        <v>26.3</v>
      </c>
      <c r="W80" s="24">
        <v>20.37</v>
      </c>
      <c r="X80" s="24">
        <v>21.48</v>
      </c>
      <c r="Y80" s="24">
        <v>14.07</v>
      </c>
      <c r="Z80" s="24">
        <v>15.93</v>
      </c>
      <c r="AA80" s="24">
        <v>26.67</v>
      </c>
      <c r="AC80" s="22">
        <f t="shared" si="3"/>
        <v>1.0703208464092406</v>
      </c>
      <c r="AD80" s="22">
        <f t="shared" si="4"/>
        <v>1.0806441876253114</v>
      </c>
      <c r="AE80" s="22">
        <f t="shared" si="5"/>
        <v>1.0970161692725056</v>
      </c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</row>
    <row r="81" spans="1:78" s="22" customFormat="1" x14ac:dyDescent="0.35">
      <c r="A81" s="22" t="s">
        <v>97</v>
      </c>
      <c r="B81" s="22" t="s">
        <v>283</v>
      </c>
      <c r="C81" s="23">
        <v>45632.775000000001</v>
      </c>
      <c r="D81" s="22" t="s">
        <v>260</v>
      </c>
      <c r="E81" s="22" t="s">
        <v>175</v>
      </c>
      <c r="F81" s="24">
        <v>2003800</v>
      </c>
      <c r="G81" s="24">
        <v>745955.9</v>
      </c>
      <c r="H81" s="24">
        <v>757642.3</v>
      </c>
      <c r="I81" s="24">
        <v>3812.77</v>
      </c>
      <c r="J81" s="24">
        <v>1092825</v>
      </c>
      <c r="K81" s="24">
        <v>10500.69</v>
      </c>
      <c r="L81" s="24">
        <v>2679.55</v>
      </c>
      <c r="M81" s="24">
        <v>4568.59</v>
      </c>
      <c r="N81" s="24">
        <v>9379.23</v>
      </c>
      <c r="O81" s="24">
        <v>18525.61</v>
      </c>
      <c r="P81" s="24">
        <v>2622.88</v>
      </c>
      <c r="Q81" s="24">
        <v>1921.27</v>
      </c>
      <c r="R81" s="24">
        <v>341.86</v>
      </c>
      <c r="S81" s="24">
        <v>231.49</v>
      </c>
      <c r="T81" s="24">
        <v>381.12</v>
      </c>
      <c r="U81" s="24">
        <v>460.75</v>
      </c>
      <c r="V81" s="24">
        <v>445.2</v>
      </c>
      <c r="W81" s="24">
        <v>382.97</v>
      </c>
      <c r="X81" s="24">
        <v>218.15</v>
      </c>
      <c r="Y81" s="24">
        <v>140.37</v>
      </c>
      <c r="Z81" s="24">
        <v>187.04</v>
      </c>
      <c r="AA81" s="24">
        <v>156.30000000000001</v>
      </c>
      <c r="AC81" s="22">
        <f t="shared" si="3"/>
        <v>1.0996503231142187</v>
      </c>
      <c r="AD81" s="22">
        <f t="shared" si="4"/>
        <v>1.0899006886914862</v>
      </c>
      <c r="AE81" s="22">
        <f t="shared" si="5"/>
        <v>1.1010940459080758</v>
      </c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</row>
    <row r="82" spans="1:78" s="22" customFormat="1" x14ac:dyDescent="0.35">
      <c r="A82" s="22" t="s">
        <v>99</v>
      </c>
      <c r="B82" s="22" t="s">
        <v>284</v>
      </c>
      <c r="C82" s="23">
        <v>45632.77847222222</v>
      </c>
      <c r="D82" s="22" t="s">
        <v>260</v>
      </c>
      <c r="E82" s="22" t="s">
        <v>175</v>
      </c>
      <c r="F82" s="24">
        <v>2012703</v>
      </c>
      <c r="G82" s="24">
        <v>751307.1</v>
      </c>
      <c r="H82" s="24">
        <v>772813.9</v>
      </c>
      <c r="I82" s="24">
        <v>53380.800000000003</v>
      </c>
      <c r="J82" s="24">
        <v>1118227</v>
      </c>
      <c r="K82" s="24">
        <v>522185.2</v>
      </c>
      <c r="L82" s="24">
        <v>35860.19</v>
      </c>
      <c r="M82" s="24">
        <v>61875.86</v>
      </c>
      <c r="N82" s="24">
        <v>236966.8</v>
      </c>
      <c r="O82" s="24">
        <v>906952</v>
      </c>
      <c r="P82" s="24">
        <v>131428.70000000001</v>
      </c>
      <c r="Q82" s="24">
        <v>109627.5</v>
      </c>
      <c r="R82" s="24">
        <v>26260.6</v>
      </c>
      <c r="S82" s="24">
        <v>17205.830000000002</v>
      </c>
      <c r="T82" s="24">
        <v>28039.13</v>
      </c>
      <c r="U82" s="24">
        <v>25575.79</v>
      </c>
      <c r="V82" s="24">
        <v>34542.410000000003</v>
      </c>
      <c r="W82" s="24">
        <v>26045.279999999999</v>
      </c>
      <c r="X82" s="24">
        <v>15960.33</v>
      </c>
      <c r="Y82" s="24">
        <v>9589.44</v>
      </c>
      <c r="Z82" s="24">
        <v>13442.39</v>
      </c>
      <c r="AA82" s="24">
        <v>8709.9599999999991</v>
      </c>
      <c r="AC82" s="22">
        <f t="shared" si="3"/>
        <v>1.0780623899233697</v>
      </c>
      <c r="AD82" s="22">
        <f t="shared" si="4"/>
        <v>1.085079616813807</v>
      </c>
      <c r="AE82" s="22">
        <f t="shared" si="5"/>
        <v>1.0932514813183585</v>
      </c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</row>
    <row r="83" spans="1:78" s="22" customFormat="1" x14ac:dyDescent="0.35">
      <c r="A83" s="22" t="s">
        <v>101</v>
      </c>
      <c r="B83" s="22" t="s">
        <v>285</v>
      </c>
      <c r="C83" s="23">
        <v>45632.78125</v>
      </c>
      <c r="D83" s="22" t="s">
        <v>260</v>
      </c>
      <c r="E83" s="22" t="s">
        <v>175</v>
      </c>
      <c r="F83" s="24">
        <v>2056641</v>
      </c>
      <c r="G83" s="24">
        <v>756716.1</v>
      </c>
      <c r="H83" s="24">
        <v>778896.8</v>
      </c>
      <c r="I83" s="24">
        <v>7575.02</v>
      </c>
      <c r="J83" s="24">
        <v>1106498</v>
      </c>
      <c r="K83" s="24">
        <v>43872.44</v>
      </c>
      <c r="L83" s="24">
        <v>2075</v>
      </c>
      <c r="M83" s="24">
        <v>3529.75</v>
      </c>
      <c r="N83" s="24">
        <v>54871.38</v>
      </c>
      <c r="O83" s="24">
        <v>78398.62</v>
      </c>
      <c r="P83" s="24">
        <v>13355.17</v>
      </c>
      <c r="Q83" s="24">
        <v>9300.31</v>
      </c>
      <c r="R83" s="24">
        <v>1511.95</v>
      </c>
      <c r="S83" s="24">
        <v>1141.9100000000001</v>
      </c>
      <c r="T83" s="24">
        <v>1754.21</v>
      </c>
      <c r="U83" s="24">
        <v>1587.89</v>
      </c>
      <c r="V83" s="24">
        <v>2104.2600000000002</v>
      </c>
      <c r="W83" s="24">
        <v>1643.45</v>
      </c>
      <c r="X83" s="24">
        <v>1009.31</v>
      </c>
      <c r="Y83" s="24">
        <v>674.84</v>
      </c>
      <c r="Z83" s="24">
        <v>927.08</v>
      </c>
      <c r="AA83" s="24">
        <v>622.24</v>
      </c>
      <c r="AC83" s="22">
        <f t="shared" si="3"/>
        <v>1.0696431157503792</v>
      </c>
      <c r="AD83" s="22">
        <f t="shared" si="4"/>
        <v>1.0618980172037804</v>
      </c>
      <c r="AE83" s="22">
        <f t="shared" si="5"/>
        <v>1.0854369293847455</v>
      </c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</row>
    <row r="84" spans="1:78" s="22" customFormat="1" x14ac:dyDescent="0.35">
      <c r="A84" s="22" t="s">
        <v>103</v>
      </c>
      <c r="B84" s="22" t="s">
        <v>286</v>
      </c>
      <c r="C84" s="23">
        <v>45632.78402777778</v>
      </c>
      <c r="D84" s="22" t="s">
        <v>260</v>
      </c>
      <c r="E84" s="22" t="s">
        <v>175</v>
      </c>
      <c r="F84" s="24">
        <v>2025915</v>
      </c>
      <c r="G84" s="24">
        <v>745745.3</v>
      </c>
      <c r="H84" s="24">
        <v>774389.3</v>
      </c>
      <c r="I84" s="24">
        <v>20526.509999999998</v>
      </c>
      <c r="J84" s="24">
        <v>1111175</v>
      </c>
      <c r="K84" s="24">
        <v>469278.3</v>
      </c>
      <c r="L84" s="24">
        <v>13005.16</v>
      </c>
      <c r="M84" s="24">
        <v>22274.89</v>
      </c>
      <c r="N84" s="24">
        <v>383131.5</v>
      </c>
      <c r="O84" s="24">
        <v>1133530</v>
      </c>
      <c r="P84" s="24">
        <v>185743.2</v>
      </c>
      <c r="Q84" s="24">
        <v>145294.1</v>
      </c>
      <c r="R84" s="24">
        <v>30174.94</v>
      </c>
      <c r="S84" s="24">
        <v>21366.54</v>
      </c>
      <c r="T84" s="24">
        <v>31613.68</v>
      </c>
      <c r="U84" s="24">
        <v>25317.54</v>
      </c>
      <c r="V84" s="24">
        <v>29752.52</v>
      </c>
      <c r="W84" s="24">
        <v>20466.79</v>
      </c>
      <c r="X84" s="24">
        <v>11354.52</v>
      </c>
      <c r="Y84" s="24">
        <v>6117.76</v>
      </c>
      <c r="Z84" s="24">
        <v>8327.48</v>
      </c>
      <c r="AA84" s="24">
        <v>5316.3</v>
      </c>
      <c r="AC84" s="22">
        <f t="shared" si="3"/>
        <v>1.0758692042878175</v>
      </c>
      <c r="AD84" s="22">
        <f t="shared" si="4"/>
        <v>1.0780032725953459</v>
      </c>
      <c r="AE84" s="22">
        <f t="shared" si="5"/>
        <v>1.1014049971216713</v>
      </c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</row>
    <row r="85" spans="1:78" s="22" customFormat="1" x14ac:dyDescent="0.35">
      <c r="A85" s="22" t="s">
        <v>105</v>
      </c>
      <c r="B85" s="22" t="s">
        <v>287</v>
      </c>
      <c r="C85" s="23">
        <v>45632.787499999999</v>
      </c>
      <c r="D85" s="22" t="s">
        <v>260</v>
      </c>
      <c r="E85" s="22" t="s">
        <v>175</v>
      </c>
      <c r="F85" s="24">
        <v>2017687</v>
      </c>
      <c r="G85" s="24">
        <v>743962.9</v>
      </c>
      <c r="H85" s="24">
        <v>758435.3</v>
      </c>
      <c r="I85" s="24">
        <v>7545.38</v>
      </c>
      <c r="J85" s="24">
        <v>1099939</v>
      </c>
      <c r="K85" s="24">
        <v>22442.39</v>
      </c>
      <c r="L85" s="24">
        <v>6040.28</v>
      </c>
      <c r="M85" s="24">
        <v>10538.95</v>
      </c>
      <c r="N85" s="24">
        <v>21270.46</v>
      </c>
      <c r="O85" s="24">
        <v>41491.300000000003</v>
      </c>
      <c r="P85" s="24">
        <v>5713.11</v>
      </c>
      <c r="Q85" s="24">
        <v>3897.28</v>
      </c>
      <c r="R85" s="24">
        <v>685.58</v>
      </c>
      <c r="S85" s="24">
        <v>444.09</v>
      </c>
      <c r="T85" s="24">
        <v>758.92</v>
      </c>
      <c r="U85" s="24">
        <v>691.51</v>
      </c>
      <c r="V85" s="24">
        <v>930.04</v>
      </c>
      <c r="W85" s="24">
        <v>757.07</v>
      </c>
      <c r="X85" s="24">
        <v>503.72</v>
      </c>
      <c r="Y85" s="24">
        <v>329.64</v>
      </c>
      <c r="Z85" s="24">
        <v>455.2</v>
      </c>
      <c r="AA85" s="24">
        <v>336.31</v>
      </c>
      <c r="AC85" s="22">
        <f t="shared" si="3"/>
        <v>1.0985005576612796</v>
      </c>
      <c r="AD85" s="22">
        <f t="shared" si="4"/>
        <v>1.0823993017747549</v>
      </c>
      <c r="AE85" s="22">
        <f t="shared" si="5"/>
        <v>1.1040437634726139</v>
      </c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</row>
    <row r="86" spans="1:78" s="22" customFormat="1" x14ac:dyDescent="0.35">
      <c r="A86" s="22" t="s">
        <v>107</v>
      </c>
      <c r="B86" s="22" t="s">
        <v>288</v>
      </c>
      <c r="C86" s="23">
        <v>45632.790277777778</v>
      </c>
      <c r="D86" s="22" t="s">
        <v>260</v>
      </c>
      <c r="E86" s="22" t="s">
        <v>175</v>
      </c>
      <c r="F86" s="24">
        <v>1982865</v>
      </c>
      <c r="G86" s="24">
        <v>733315.2</v>
      </c>
      <c r="H86" s="24">
        <v>840149.8</v>
      </c>
      <c r="I86" s="24">
        <v>158164.9</v>
      </c>
      <c r="J86" s="24">
        <v>1250685</v>
      </c>
      <c r="K86" s="24">
        <v>414257.8</v>
      </c>
      <c r="L86" s="24">
        <v>94949.55</v>
      </c>
      <c r="M86" s="24">
        <v>165094.6</v>
      </c>
      <c r="N86" s="24">
        <v>195383.2</v>
      </c>
      <c r="O86" s="24">
        <v>488784</v>
      </c>
      <c r="P86" s="24">
        <v>68044.259999999995</v>
      </c>
      <c r="Q86" s="24">
        <v>47627.75</v>
      </c>
      <c r="R86" s="24">
        <v>9475.98</v>
      </c>
      <c r="S86" s="24">
        <v>5734.6</v>
      </c>
      <c r="T86" s="24">
        <v>11410.84</v>
      </c>
      <c r="U86" s="24">
        <v>12293.86</v>
      </c>
      <c r="V86" s="24">
        <v>19648.900000000001</v>
      </c>
      <c r="W86" s="24">
        <v>16886.25</v>
      </c>
      <c r="X86" s="24">
        <v>12226.78</v>
      </c>
      <c r="Y86" s="24">
        <v>8547.25</v>
      </c>
      <c r="Z86" s="24">
        <v>13220.7</v>
      </c>
      <c r="AA86" s="24">
        <v>8948.26</v>
      </c>
      <c r="AC86" s="22">
        <f t="shared" si="3"/>
        <v>0.99165839234860254</v>
      </c>
      <c r="AD86" s="22">
        <f t="shared" si="4"/>
        <v>1.1014078114243784</v>
      </c>
      <c r="AE86" s="22">
        <f t="shared" si="5"/>
        <v>1.1200744236584759</v>
      </c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</row>
    <row r="87" spans="1:78" s="22" customFormat="1" x14ac:dyDescent="0.35">
      <c r="A87" s="22" t="s">
        <v>109</v>
      </c>
      <c r="B87" s="22" t="s">
        <v>290</v>
      </c>
      <c r="C87" s="23">
        <v>45632.793749999997</v>
      </c>
      <c r="D87" s="22" t="s">
        <v>260</v>
      </c>
      <c r="E87" s="22" t="s">
        <v>175</v>
      </c>
      <c r="F87" s="24">
        <v>1987491</v>
      </c>
      <c r="G87" s="24">
        <v>735516.9</v>
      </c>
      <c r="H87" s="24">
        <v>756042.3</v>
      </c>
      <c r="I87" s="24">
        <v>12779.07</v>
      </c>
      <c r="J87" s="24">
        <v>1120929</v>
      </c>
      <c r="K87" s="24">
        <v>108061</v>
      </c>
      <c r="L87" s="24">
        <v>85014.73</v>
      </c>
      <c r="M87" s="24">
        <v>147059.1</v>
      </c>
      <c r="N87" s="24">
        <v>87807.27</v>
      </c>
      <c r="O87" s="24">
        <v>143542.9</v>
      </c>
      <c r="P87" s="24">
        <v>24262.75</v>
      </c>
      <c r="Q87" s="24">
        <v>17069.689999999999</v>
      </c>
      <c r="R87" s="24">
        <v>3130.02</v>
      </c>
      <c r="S87" s="24">
        <v>2416.17</v>
      </c>
      <c r="T87" s="24">
        <v>3662.76</v>
      </c>
      <c r="U87" s="24">
        <v>3437.88</v>
      </c>
      <c r="V87" s="24">
        <v>4861.3</v>
      </c>
      <c r="W87" s="24">
        <v>3969.52</v>
      </c>
      <c r="X87" s="24">
        <v>2696.97</v>
      </c>
      <c r="Y87" s="24">
        <v>1747.17</v>
      </c>
      <c r="Z87" s="24">
        <v>2563.2399999999998</v>
      </c>
      <c r="AA87" s="24">
        <v>1852</v>
      </c>
      <c r="AC87" s="22">
        <f t="shared" si="3"/>
        <v>1.1019774951745425</v>
      </c>
      <c r="AD87" s="22">
        <f t="shared" si="4"/>
        <v>1.0988442211813789</v>
      </c>
      <c r="AE87" s="22">
        <f t="shared" si="5"/>
        <v>1.1167215872266156</v>
      </c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</row>
    <row r="88" spans="1:78" s="22" customFormat="1" x14ac:dyDescent="0.35">
      <c r="A88" s="22" t="s">
        <v>111</v>
      </c>
      <c r="B88" s="22" t="s">
        <v>289</v>
      </c>
      <c r="C88" s="23">
        <v>45632.797222222223</v>
      </c>
      <c r="D88" s="22" t="s">
        <v>260</v>
      </c>
      <c r="E88" s="22" t="s">
        <v>175</v>
      </c>
      <c r="F88" s="24">
        <v>2019651</v>
      </c>
      <c r="G88" s="24">
        <v>744687.4</v>
      </c>
      <c r="H88" s="24">
        <v>828939.8</v>
      </c>
      <c r="I88" s="24">
        <v>48122.67</v>
      </c>
      <c r="J88" s="24">
        <v>1207144</v>
      </c>
      <c r="K88" s="24">
        <v>225712.9</v>
      </c>
      <c r="L88" s="24">
        <v>46939.37</v>
      </c>
      <c r="M88" s="24">
        <v>81555.13</v>
      </c>
      <c r="N88" s="24">
        <v>194850.3</v>
      </c>
      <c r="O88" s="24">
        <v>588075</v>
      </c>
      <c r="P88" s="24">
        <v>67371.75</v>
      </c>
      <c r="Q88" s="24">
        <v>47256.18</v>
      </c>
      <c r="R88" s="24">
        <v>8529.7999999999993</v>
      </c>
      <c r="S88" s="24">
        <v>5836.5</v>
      </c>
      <c r="T88" s="24">
        <v>9485.66</v>
      </c>
      <c r="U88" s="24">
        <v>8779.23</v>
      </c>
      <c r="V88" s="24">
        <v>12623.42</v>
      </c>
      <c r="W88" s="24">
        <v>10064.6</v>
      </c>
      <c r="X88" s="24">
        <v>6778.45</v>
      </c>
      <c r="Y88" s="24">
        <v>4563.79</v>
      </c>
      <c r="Z88" s="24">
        <v>6668.03</v>
      </c>
      <c r="AA88" s="24">
        <v>4460.79</v>
      </c>
      <c r="AC88" s="22">
        <f t="shared" si="3"/>
        <v>1.0050688843749569</v>
      </c>
      <c r="AD88" s="22">
        <f t="shared" si="4"/>
        <v>1.081346727726721</v>
      </c>
      <c r="AE88" s="22">
        <f t="shared" si="5"/>
        <v>1.1029696487412033</v>
      </c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</row>
    <row r="89" spans="1:78" s="22" customFormat="1" x14ac:dyDescent="0.35">
      <c r="A89" s="22" t="s">
        <v>113</v>
      </c>
      <c r="B89" s="22" t="s">
        <v>291</v>
      </c>
      <c r="C89" s="23">
        <v>45632.800694444442</v>
      </c>
      <c r="D89" s="22" t="s">
        <v>260</v>
      </c>
      <c r="E89" s="22" t="s">
        <v>175</v>
      </c>
      <c r="F89" s="24">
        <v>1999683</v>
      </c>
      <c r="G89" s="24">
        <v>751750.9</v>
      </c>
      <c r="H89" s="24">
        <v>788652.3</v>
      </c>
      <c r="I89" s="24">
        <v>19860.37</v>
      </c>
      <c r="J89" s="24">
        <v>1188826</v>
      </c>
      <c r="K89" s="24">
        <v>98995.49</v>
      </c>
      <c r="L89" s="24">
        <v>153388.6</v>
      </c>
      <c r="M89" s="24">
        <v>265584.2</v>
      </c>
      <c r="N89" s="24">
        <v>162344.29999999999</v>
      </c>
      <c r="O89" s="24">
        <v>368858.9</v>
      </c>
      <c r="P89" s="24">
        <v>47238.46</v>
      </c>
      <c r="Q89" s="24">
        <v>32622.46</v>
      </c>
      <c r="R89" s="24">
        <v>5430.04</v>
      </c>
      <c r="S89" s="24">
        <v>3974.7</v>
      </c>
      <c r="T89" s="24">
        <v>6186.67</v>
      </c>
      <c r="U89" s="24">
        <v>5342.22</v>
      </c>
      <c r="V89" s="24">
        <v>7245.36</v>
      </c>
      <c r="W89" s="24">
        <v>5800.21</v>
      </c>
      <c r="X89" s="24">
        <v>3671.65</v>
      </c>
      <c r="Y89" s="24">
        <v>2318.38</v>
      </c>
      <c r="Z89" s="24">
        <v>3256.73</v>
      </c>
      <c r="AA89" s="24">
        <v>2233.92</v>
      </c>
      <c r="AC89" s="22">
        <f t="shared" si="3"/>
        <v>1.0564118053038074</v>
      </c>
      <c r="AD89" s="22">
        <f t="shared" si="4"/>
        <v>1.0921446049198797</v>
      </c>
      <c r="AE89" s="22">
        <f t="shared" si="5"/>
        <v>1.0926060746984141</v>
      </c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</row>
    <row r="90" spans="1:78" s="22" customFormat="1" x14ac:dyDescent="0.35">
      <c r="A90" s="22" t="s">
        <v>62</v>
      </c>
      <c r="B90" s="22" t="s">
        <v>26</v>
      </c>
      <c r="C90" s="23">
        <v>45632.803472222222</v>
      </c>
      <c r="D90" s="22" t="s">
        <v>260</v>
      </c>
      <c r="E90" s="22" t="s">
        <v>175</v>
      </c>
      <c r="F90" s="24">
        <v>2044916</v>
      </c>
      <c r="G90" s="24">
        <v>748671.9</v>
      </c>
      <c r="H90" s="24">
        <v>772663</v>
      </c>
      <c r="I90" s="24">
        <v>1942.01</v>
      </c>
      <c r="J90" s="24">
        <v>1114648</v>
      </c>
      <c r="K90" s="24">
        <v>139.26</v>
      </c>
      <c r="L90" s="24">
        <v>707.81</v>
      </c>
      <c r="M90" s="24">
        <v>1226</v>
      </c>
      <c r="N90" s="24">
        <v>124.82</v>
      </c>
      <c r="O90" s="24">
        <v>204.82</v>
      </c>
      <c r="P90" s="24">
        <v>103.33</v>
      </c>
      <c r="Q90" s="24">
        <v>42.22</v>
      </c>
      <c r="R90" s="24">
        <v>23.33</v>
      </c>
      <c r="S90" s="24">
        <v>60</v>
      </c>
      <c r="T90" s="24">
        <v>30.74</v>
      </c>
      <c r="U90" s="24">
        <v>294.08</v>
      </c>
      <c r="V90" s="24">
        <v>38.15</v>
      </c>
      <c r="W90" s="24">
        <v>65.56</v>
      </c>
      <c r="X90" s="24">
        <v>20</v>
      </c>
      <c r="Y90" s="24">
        <v>74.45</v>
      </c>
      <c r="Z90" s="24">
        <v>22.22</v>
      </c>
      <c r="AA90" s="24">
        <v>103.34</v>
      </c>
      <c r="AC90" s="22">
        <f t="shared" si="3"/>
        <v>1.0782729339958042</v>
      </c>
      <c r="AD90" s="22">
        <f t="shared" si="4"/>
        <v>1.0679866556865905</v>
      </c>
      <c r="AE90" s="22">
        <f t="shared" si="5"/>
        <v>1.097099543872289</v>
      </c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</row>
    <row r="91" spans="1:78" s="22" customFormat="1" x14ac:dyDescent="0.35">
      <c r="A91" s="22" t="s">
        <v>59</v>
      </c>
      <c r="B91" s="22" t="s">
        <v>272</v>
      </c>
      <c r="C91" s="23">
        <v>45632.806944444441</v>
      </c>
      <c r="D91" s="22" t="s">
        <v>260</v>
      </c>
      <c r="E91" s="22" t="s">
        <v>175</v>
      </c>
      <c r="F91" s="24">
        <v>1933693</v>
      </c>
      <c r="G91" s="24">
        <v>703087.6</v>
      </c>
      <c r="H91" s="24">
        <v>727580.1</v>
      </c>
      <c r="I91" s="24">
        <v>518633.6</v>
      </c>
      <c r="J91" s="24">
        <v>1053288</v>
      </c>
      <c r="K91" s="24">
        <v>647733.4</v>
      </c>
      <c r="L91" s="24">
        <v>70.38</v>
      </c>
      <c r="M91" s="24">
        <v>120.38</v>
      </c>
      <c r="N91" s="24">
        <v>646481.1</v>
      </c>
      <c r="O91" s="24">
        <v>623518.9</v>
      </c>
      <c r="P91" s="24">
        <v>744582.9</v>
      </c>
      <c r="Q91" s="24">
        <v>128796</v>
      </c>
      <c r="R91" s="24">
        <v>106798.8</v>
      </c>
      <c r="S91" s="24">
        <v>345156.4</v>
      </c>
      <c r="T91" s="24">
        <v>118160.6</v>
      </c>
      <c r="U91" s="24">
        <v>721110</v>
      </c>
      <c r="V91" s="24">
        <v>173844.5</v>
      </c>
      <c r="W91" s="24">
        <v>689038.9</v>
      </c>
      <c r="X91" s="24">
        <v>156682.4</v>
      </c>
      <c r="Y91" s="24">
        <v>701631.1</v>
      </c>
      <c r="Z91" s="24">
        <v>154416.4</v>
      </c>
      <c r="AA91" s="24">
        <v>679398.9</v>
      </c>
      <c r="AC91" s="22">
        <f t="shared" si="3"/>
        <v>1.1450857438239446</v>
      </c>
      <c r="AD91" s="22">
        <f t="shared" si="4"/>
        <v>1.1294155794120371</v>
      </c>
      <c r="AE91" s="22">
        <f t="shared" si="5"/>
        <v>1.1682293927527665</v>
      </c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</row>
    <row r="92" spans="1:78" s="22" customFormat="1" x14ac:dyDescent="0.35">
      <c r="A92" s="22" t="s">
        <v>62</v>
      </c>
      <c r="B92" s="22" t="s">
        <v>26</v>
      </c>
      <c r="C92" s="23">
        <v>45632.80972222222</v>
      </c>
      <c r="D92" s="22" t="s">
        <v>260</v>
      </c>
      <c r="E92" s="22" t="s">
        <v>175</v>
      </c>
      <c r="F92" s="24">
        <v>2043376</v>
      </c>
      <c r="G92" s="24">
        <v>744966.4</v>
      </c>
      <c r="H92" s="24">
        <v>779199.3</v>
      </c>
      <c r="I92" s="24">
        <v>2266.13</v>
      </c>
      <c r="J92" s="24">
        <v>1122019</v>
      </c>
      <c r="K92" s="24">
        <v>283.33999999999997</v>
      </c>
      <c r="L92" s="24">
        <v>668.91</v>
      </c>
      <c r="M92" s="24">
        <v>1148.95</v>
      </c>
      <c r="N92" s="24">
        <v>261.86</v>
      </c>
      <c r="O92" s="24">
        <v>303.35000000000002</v>
      </c>
      <c r="P92" s="24">
        <v>311.87</v>
      </c>
      <c r="Q92" s="24">
        <v>61.11</v>
      </c>
      <c r="R92" s="24">
        <v>52.59</v>
      </c>
      <c r="S92" s="24">
        <v>149.27000000000001</v>
      </c>
      <c r="T92" s="24">
        <v>60.37</v>
      </c>
      <c r="U92" s="24">
        <v>470.4</v>
      </c>
      <c r="V92" s="24">
        <v>81.849999999999994</v>
      </c>
      <c r="W92" s="24">
        <v>237.79</v>
      </c>
      <c r="X92" s="24">
        <v>57.41</v>
      </c>
      <c r="Y92" s="24">
        <v>221.49</v>
      </c>
      <c r="Z92" s="24">
        <v>57.78</v>
      </c>
      <c r="AA92" s="24">
        <v>248.16</v>
      </c>
      <c r="AC92" s="22">
        <f t="shared" si="3"/>
        <v>1.0692278599326257</v>
      </c>
      <c r="AD92" s="22">
        <f t="shared" si="4"/>
        <v>1.0687915488877231</v>
      </c>
      <c r="AE92" s="22">
        <f t="shared" si="5"/>
        <v>1.1025565716789374</v>
      </c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</row>
    <row r="93" spans="1:78" s="22" customFormat="1" x14ac:dyDescent="0.35">
      <c r="A93" s="22" t="s">
        <v>164</v>
      </c>
      <c r="C93" s="23">
        <v>45632.813194444447</v>
      </c>
      <c r="D93" s="22" t="s">
        <v>260</v>
      </c>
      <c r="E93" s="22" t="s">
        <v>175</v>
      </c>
      <c r="F93" s="24">
        <v>2042832</v>
      </c>
      <c r="G93" s="24">
        <v>747295.2</v>
      </c>
      <c r="H93" s="24">
        <v>779289.8</v>
      </c>
      <c r="I93" s="24">
        <v>2995.16</v>
      </c>
      <c r="J93" s="24">
        <v>1112583</v>
      </c>
      <c r="K93" s="24">
        <v>91.48</v>
      </c>
      <c r="L93" s="24">
        <v>995.71</v>
      </c>
      <c r="M93" s="24">
        <v>1870.69</v>
      </c>
      <c r="N93" s="24">
        <v>217.41</v>
      </c>
      <c r="O93" s="24">
        <v>492.98</v>
      </c>
      <c r="P93" s="24">
        <v>2629.17</v>
      </c>
      <c r="Q93" s="24">
        <v>40.74</v>
      </c>
      <c r="R93" s="24">
        <v>58.89</v>
      </c>
      <c r="S93" s="24">
        <v>2170.5700000000002</v>
      </c>
      <c r="T93" s="24">
        <v>141.11000000000001</v>
      </c>
      <c r="U93" s="24">
        <v>8343.0300000000007</v>
      </c>
      <c r="V93" s="24">
        <v>25.93</v>
      </c>
      <c r="W93" s="24">
        <v>1686.79</v>
      </c>
      <c r="X93" s="24">
        <v>10.37</v>
      </c>
      <c r="Y93" s="24">
        <v>38.89</v>
      </c>
      <c r="Z93" s="24">
        <v>16.3</v>
      </c>
      <c r="AA93" s="24">
        <v>95.93</v>
      </c>
      <c r="AC93" s="22">
        <f t="shared" si="3"/>
        <v>1.0691036890255716</v>
      </c>
      <c r="AD93" s="22">
        <f t="shared" si="4"/>
        <v>1.0690761648534974</v>
      </c>
      <c r="AE93" s="22">
        <f t="shared" si="5"/>
        <v>1.0991206687798878</v>
      </c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</row>
    <row r="94" spans="1:78" s="22" customFormat="1" x14ac:dyDescent="0.35">
      <c r="A94" s="22" t="s">
        <v>167</v>
      </c>
      <c r="C94" s="23">
        <v>45632.815972222219</v>
      </c>
      <c r="D94" s="22" t="s">
        <v>260</v>
      </c>
      <c r="E94" s="22" t="s">
        <v>175</v>
      </c>
      <c r="F94" s="24">
        <v>2057400</v>
      </c>
      <c r="G94" s="24">
        <v>749746.4</v>
      </c>
      <c r="H94" s="24">
        <v>781425.1</v>
      </c>
      <c r="I94" s="24">
        <v>2933.29</v>
      </c>
      <c r="J94" s="24">
        <v>1124717</v>
      </c>
      <c r="K94" s="24">
        <v>81.11</v>
      </c>
      <c r="L94" s="24">
        <v>1216.04</v>
      </c>
      <c r="M94" s="24">
        <v>2100.29</v>
      </c>
      <c r="N94" s="24">
        <v>310.01</v>
      </c>
      <c r="O94" s="24">
        <v>962.27</v>
      </c>
      <c r="P94" s="24">
        <v>1021542</v>
      </c>
      <c r="Q94" s="24">
        <v>1203.77</v>
      </c>
      <c r="R94" s="24">
        <v>27.04</v>
      </c>
      <c r="S94" s="24">
        <v>1085716</v>
      </c>
      <c r="T94" s="24">
        <v>11647.79</v>
      </c>
      <c r="U94" s="24">
        <v>4228966</v>
      </c>
      <c r="V94" s="24">
        <v>31.11</v>
      </c>
      <c r="W94" s="24">
        <v>31.48</v>
      </c>
      <c r="X94" s="24">
        <v>431.49</v>
      </c>
      <c r="Y94" s="24">
        <v>451.12</v>
      </c>
      <c r="Z94" s="24">
        <v>30</v>
      </c>
      <c r="AA94" s="24">
        <v>26913.61</v>
      </c>
      <c r="AC94" s="22">
        <f t="shared" si="3"/>
        <v>1.0661822866964472</v>
      </c>
      <c r="AD94" s="22">
        <f t="shared" si="4"/>
        <v>1.0615062700495772</v>
      </c>
      <c r="AE94" s="22">
        <f t="shared" si="5"/>
        <v>1.0955272342754829</v>
      </c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</row>
    <row r="95" spans="1:78" s="22" customFormat="1" x14ac:dyDescent="0.35">
      <c r="A95" s="22" t="s">
        <v>169</v>
      </c>
      <c r="C95" s="23">
        <v>45632.818749999999</v>
      </c>
      <c r="D95" s="22" t="s">
        <v>260</v>
      </c>
      <c r="E95" s="22" t="s">
        <v>175</v>
      </c>
      <c r="F95" s="24">
        <v>2066304</v>
      </c>
      <c r="G95" s="24">
        <v>755342.4</v>
      </c>
      <c r="H95" s="24">
        <v>786868.3</v>
      </c>
      <c r="I95" s="24">
        <v>2878.84</v>
      </c>
      <c r="J95" s="24">
        <v>1129490</v>
      </c>
      <c r="K95" s="24">
        <v>104.08</v>
      </c>
      <c r="L95" s="24">
        <v>1479.76</v>
      </c>
      <c r="M95" s="24">
        <v>2519.9499999999998</v>
      </c>
      <c r="N95" s="24">
        <v>505.2</v>
      </c>
      <c r="O95" s="24">
        <v>1733.09</v>
      </c>
      <c r="P95" s="24">
        <v>1884405</v>
      </c>
      <c r="Q95" s="24">
        <v>2080.1799999999998</v>
      </c>
      <c r="R95" s="24">
        <v>24.44</v>
      </c>
      <c r="S95" s="24">
        <v>1043155</v>
      </c>
      <c r="T95" s="24">
        <v>20724.3</v>
      </c>
      <c r="U95" s="24">
        <v>3986280</v>
      </c>
      <c r="V95" s="24">
        <v>32.22</v>
      </c>
      <c r="W95" s="24">
        <v>28.15</v>
      </c>
      <c r="X95" s="24">
        <v>431.49</v>
      </c>
      <c r="Y95" s="24">
        <v>464.83</v>
      </c>
      <c r="Z95" s="24">
        <v>24.82</v>
      </c>
      <c r="AA95" s="24">
        <v>25723.09</v>
      </c>
      <c r="AC95" s="22">
        <f t="shared" si="3"/>
        <v>1.0588069185148263</v>
      </c>
      <c r="AD95" s="22">
        <f t="shared" si="4"/>
        <v>1.0569320874372794</v>
      </c>
      <c r="AE95" s="22">
        <f t="shared" si="5"/>
        <v>1.0874109542903985</v>
      </c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</row>
    <row r="96" spans="1:78" s="22" customFormat="1" x14ac:dyDescent="0.35">
      <c r="A96" s="22" t="s">
        <v>62</v>
      </c>
      <c r="C96" s="23">
        <v>45632.822222222225</v>
      </c>
      <c r="D96" s="22" t="s">
        <v>260</v>
      </c>
      <c r="E96" s="22" t="s">
        <v>175</v>
      </c>
      <c r="F96" s="24">
        <v>2064236</v>
      </c>
      <c r="G96" s="24">
        <v>756851.6</v>
      </c>
      <c r="H96" s="24">
        <v>791925.3</v>
      </c>
      <c r="I96" s="24">
        <v>1947.56</v>
      </c>
      <c r="J96" s="24">
        <v>1135151</v>
      </c>
      <c r="K96" s="24">
        <v>123.34</v>
      </c>
      <c r="L96" s="24">
        <v>701.14</v>
      </c>
      <c r="M96" s="24">
        <v>1184.1400000000001</v>
      </c>
      <c r="N96" s="24">
        <v>105.93</v>
      </c>
      <c r="O96" s="24">
        <v>147.04</v>
      </c>
      <c r="P96" s="24">
        <v>1346.01</v>
      </c>
      <c r="Q96" s="24">
        <v>34.44</v>
      </c>
      <c r="R96" s="24">
        <v>22.96</v>
      </c>
      <c r="S96" s="24">
        <v>781.14</v>
      </c>
      <c r="T96" s="24">
        <v>40</v>
      </c>
      <c r="U96" s="24">
        <v>3127.1</v>
      </c>
      <c r="V96" s="24">
        <v>43.33</v>
      </c>
      <c r="W96" s="24">
        <v>80.739999999999995</v>
      </c>
      <c r="X96" s="24">
        <v>24.07</v>
      </c>
      <c r="Y96" s="24">
        <v>77.41</v>
      </c>
      <c r="Z96" s="24">
        <v>17.41</v>
      </c>
      <c r="AA96" s="24">
        <v>152.97</v>
      </c>
      <c r="AC96" s="22">
        <f t="shared" si="3"/>
        <v>1.0520456916832939</v>
      </c>
      <c r="AD96" s="22">
        <f t="shared" si="4"/>
        <v>1.05799094677159</v>
      </c>
      <c r="AE96" s="22">
        <f t="shared" si="5"/>
        <v>1.0852426023807045</v>
      </c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</row>
    <row r="97" spans="1:78" x14ac:dyDescent="0.35">
      <c r="C97" s="1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78" ht="46" customHeight="1" x14ac:dyDescent="0.55000000000000004">
      <c r="A98" s="42" t="s">
        <v>309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</row>
    <row r="99" spans="1:78" s="15" customFormat="1" ht="17.5" customHeight="1" x14ac:dyDescent="0.35">
      <c r="A99" s="15" t="s">
        <v>1</v>
      </c>
      <c r="C99" s="15" t="s">
        <v>3</v>
      </c>
      <c r="D99" s="15" t="s">
        <v>5</v>
      </c>
      <c r="E99" s="15" t="s">
        <v>294</v>
      </c>
      <c r="F99" s="47" t="s">
        <v>180</v>
      </c>
      <c r="G99" s="48" t="s">
        <v>197</v>
      </c>
      <c r="H99" s="10" t="s">
        <v>178</v>
      </c>
      <c r="I99" s="10" t="s">
        <v>176</v>
      </c>
      <c r="J99" s="10" t="s">
        <v>177</v>
      </c>
      <c r="K99" s="10" t="s">
        <v>179</v>
      </c>
      <c r="L99" s="47" t="s">
        <v>181</v>
      </c>
      <c r="M99" s="47" t="s">
        <v>182</v>
      </c>
      <c r="N99" s="47" t="s">
        <v>183</v>
      </c>
      <c r="O99" s="47" t="s">
        <v>184</v>
      </c>
      <c r="P99" s="47" t="s">
        <v>185</v>
      </c>
      <c r="Q99" s="48" t="s">
        <v>186</v>
      </c>
      <c r="R99" s="48" t="s">
        <v>187</v>
      </c>
      <c r="S99" s="48" t="s">
        <v>188</v>
      </c>
      <c r="T99" s="48" t="s">
        <v>189</v>
      </c>
      <c r="U99" s="48" t="s">
        <v>190</v>
      </c>
      <c r="V99" s="48" t="s">
        <v>191</v>
      </c>
      <c r="W99" s="48" t="s">
        <v>192</v>
      </c>
      <c r="X99" s="48" t="s">
        <v>193</v>
      </c>
      <c r="Y99" s="48" t="s">
        <v>194</v>
      </c>
      <c r="Z99" s="48" t="s">
        <v>195</v>
      </c>
      <c r="AA99" s="48" t="s">
        <v>196</v>
      </c>
      <c r="AB99" s="15" t="s">
        <v>198</v>
      </c>
      <c r="AC99" s="4" t="s">
        <v>177</v>
      </c>
      <c r="AD99" s="49" t="s">
        <v>180</v>
      </c>
      <c r="AE99" s="30" t="s">
        <v>197</v>
      </c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</row>
    <row r="100" spans="1:78" s="19" customFormat="1" x14ac:dyDescent="0.35">
      <c r="A100" s="19" t="s">
        <v>26</v>
      </c>
      <c r="B100" s="19" t="s">
        <v>258</v>
      </c>
      <c r="C100" s="20">
        <v>45632.540277777778</v>
      </c>
      <c r="D100" s="19" t="s">
        <v>259</v>
      </c>
      <c r="E100" s="19" t="s">
        <v>295</v>
      </c>
      <c r="F100" s="21">
        <f>F4*AD4</f>
        <v>2240613</v>
      </c>
      <c r="G100" s="21">
        <f>G4*AE4</f>
        <v>970363.3</v>
      </c>
      <c r="H100" s="21">
        <f>H4*AC4</f>
        <v>787527</v>
      </c>
      <c r="I100" s="21">
        <f>I4*AC4</f>
        <v>644.47</v>
      </c>
      <c r="J100" s="21">
        <f>J4*AC4</f>
        <v>1114987</v>
      </c>
      <c r="K100" s="21">
        <f>K4*AC4</f>
        <v>90</v>
      </c>
      <c r="L100" s="21">
        <f>L4*AD4</f>
        <v>42.96</v>
      </c>
      <c r="M100" s="21">
        <f>M4*AD4</f>
        <v>85.19</v>
      </c>
      <c r="N100" s="21">
        <f>N4*AD4</f>
        <v>13.7</v>
      </c>
      <c r="O100" s="21">
        <f>O4*AD4</f>
        <v>17.41</v>
      </c>
      <c r="P100" s="21">
        <f>P4*AD4</f>
        <v>15.93</v>
      </c>
      <c r="Q100" s="21">
        <f>Q4*AE4</f>
        <v>8.15</v>
      </c>
      <c r="R100" s="21">
        <f>R4*AE4</f>
        <v>4.07</v>
      </c>
      <c r="S100" s="21">
        <f>S4*AE4</f>
        <v>8.89</v>
      </c>
      <c r="T100" s="21">
        <f>T4*AE4</f>
        <v>5.19</v>
      </c>
      <c r="U100" s="21">
        <f>U4*AE4</f>
        <v>118.15</v>
      </c>
      <c r="V100" s="21">
        <f>V4*AE4</f>
        <v>22.22</v>
      </c>
      <c r="W100" s="21">
        <f>W4*AE4</f>
        <v>15.93</v>
      </c>
      <c r="X100" s="21">
        <f>X4*AE4</f>
        <v>4.8099999999999996</v>
      </c>
      <c r="Y100" s="21">
        <f>Y4*AE4</f>
        <v>18.89</v>
      </c>
      <c r="Z100" s="21">
        <f>Z4*AE4</f>
        <v>5.19</v>
      </c>
      <c r="AA100" s="21">
        <f>AA4*AE4</f>
        <v>218.89</v>
      </c>
      <c r="AB100" s="19" t="s">
        <v>199</v>
      </c>
      <c r="AC100" s="19">
        <f>$H$4/H100</f>
        <v>1</v>
      </c>
      <c r="AD100" s="19">
        <f>$F$4/F100</f>
        <v>1</v>
      </c>
      <c r="AE100" s="19">
        <f>$G$4/G100</f>
        <v>1</v>
      </c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</row>
    <row r="101" spans="1:78" s="19" customFormat="1" x14ac:dyDescent="0.35">
      <c r="A101" s="19" t="s">
        <v>28</v>
      </c>
      <c r="B101" s="19" t="s">
        <v>265</v>
      </c>
      <c r="C101" s="20">
        <v>45632.543749999997</v>
      </c>
      <c r="D101" s="19" t="s">
        <v>259</v>
      </c>
      <c r="E101" s="19" t="s">
        <v>175</v>
      </c>
      <c r="F101" s="21">
        <f>F5*AD5</f>
        <v>2240613</v>
      </c>
      <c r="G101" s="21">
        <f t="shared" ref="G101:G164" si="6">G5*AE5</f>
        <v>970363.3</v>
      </c>
      <c r="H101" s="21">
        <f t="shared" ref="H101:H164" si="7">H5*AC5</f>
        <v>787526.99999999988</v>
      </c>
      <c r="I101" s="21">
        <f t="shared" ref="I101:I164" si="8">I5*AC5</f>
        <v>9802.6600526594593</v>
      </c>
      <c r="J101" s="21">
        <f t="shared" ref="J101:J164" si="9">J5*AC5</f>
        <v>1129331.3829744954</v>
      </c>
      <c r="K101" s="21">
        <f t="shared" ref="K101:K164" si="10">K5*AC5</f>
        <v>12525.71740057961</v>
      </c>
      <c r="L101" s="21">
        <f t="shared" ref="L101:L164" si="11">L5*AD5</f>
        <v>37.125591963732603</v>
      </c>
      <c r="M101" s="21">
        <f t="shared" ref="M101:M164" si="12">M5*AD5</f>
        <v>63.367624788928921</v>
      </c>
      <c r="N101" s="21">
        <f t="shared" ref="N101:N164" si="13">N5*AD5</f>
        <v>12839.481517226608</v>
      </c>
      <c r="O101" s="21">
        <f t="shared" ref="O101:O164" si="14">O5*AD5</f>
        <v>12819.951856223597</v>
      </c>
      <c r="P101" s="21">
        <f t="shared" ref="P101:P164" si="15">P5*AD5</f>
        <v>16354.810373527474</v>
      </c>
      <c r="Q101" s="21">
        <f t="shared" ref="Q101:Q164" si="16">Q5*AE5</f>
        <v>2937.3189745833979</v>
      </c>
      <c r="R101" s="21">
        <f t="shared" ref="R101:R164" si="17">R5*AE5</f>
        <v>2451.7807811755956</v>
      </c>
      <c r="S101" s="21">
        <f t="shared" ref="S101:S164" si="18">S5*AE5</f>
        <v>8146.6755453509968</v>
      </c>
      <c r="T101" s="21">
        <f t="shared" ref="T101:T164" si="19">T5*AE5</f>
        <v>2776.9730454752807</v>
      </c>
      <c r="U101" s="21">
        <f t="shared" ref="U101:U164" si="20">U5*AE5</f>
        <v>17051.967857290329</v>
      </c>
      <c r="V101" s="21">
        <f t="shared" ref="V101:V164" si="21">V5*AE5</f>
        <v>4244.1559950407236</v>
      </c>
      <c r="W101" s="21">
        <f t="shared" ref="W101:W164" si="22">W5*AE5</f>
        <v>16594.8681850211</v>
      </c>
      <c r="X101" s="21">
        <f t="shared" ref="X101:X164" si="23">X5*AE5</f>
        <v>3903.5713306084272</v>
      </c>
      <c r="Y101" s="21">
        <f t="shared" ref="Y101:Y164" si="24">Y5*AE5</f>
        <v>17255.325532629722</v>
      </c>
      <c r="Z101" s="21">
        <f t="shared" ref="Z101:Z164" si="25">Z5*AE5</f>
        <v>3875.8508517887904</v>
      </c>
      <c r="AA101" s="21">
        <f t="shared" ref="AA101:AA164" si="26">AA5*AE5</f>
        <v>16913.314896831656</v>
      </c>
      <c r="AC101" s="19">
        <f t="shared" ref="AC101:AC144" si="27">$H$4/H101</f>
        <v>1.0000000000000002</v>
      </c>
      <c r="AD101" s="19">
        <f t="shared" ref="AD101:AD144" si="28">$F$4/F101</f>
        <v>1</v>
      </c>
      <c r="AE101" s="19">
        <f t="shared" ref="AE101:AE144" si="29">$G$4/G101</f>
        <v>1</v>
      </c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</row>
    <row r="102" spans="1:78" s="19" customFormat="1" x14ac:dyDescent="0.35">
      <c r="A102" s="19" t="s">
        <v>30</v>
      </c>
      <c r="B102" s="19" t="s">
        <v>262</v>
      </c>
      <c r="C102" s="20">
        <v>45632.546527777777</v>
      </c>
      <c r="D102" s="19" t="s">
        <v>259</v>
      </c>
      <c r="E102" s="19" t="s">
        <v>175</v>
      </c>
      <c r="F102" s="21">
        <f t="shared" ref="F102:F165" si="30">F6*AD6</f>
        <v>2240613</v>
      </c>
      <c r="G102" s="21">
        <f t="shared" si="6"/>
        <v>970363.3</v>
      </c>
      <c r="H102" s="21">
        <f t="shared" si="7"/>
        <v>787527</v>
      </c>
      <c r="I102" s="21">
        <f t="shared" si="8"/>
        <v>94935.37272947999</v>
      </c>
      <c r="J102" s="21">
        <f t="shared" si="9"/>
        <v>1122362.4142477911</v>
      </c>
      <c r="K102" s="21">
        <f t="shared" si="10"/>
        <v>126804.38554253243</v>
      </c>
      <c r="L102" s="21">
        <f t="shared" si="11"/>
        <v>68.942246387200953</v>
      </c>
      <c r="M102" s="21">
        <f t="shared" si="12"/>
        <v>104.89949580935409</v>
      </c>
      <c r="N102" s="21">
        <f t="shared" si="13"/>
        <v>130235.89645145083</v>
      </c>
      <c r="O102" s="21">
        <f t="shared" si="14"/>
        <v>129050.89842638065</v>
      </c>
      <c r="P102" s="21">
        <f t="shared" si="15"/>
        <v>165469.89777570835</v>
      </c>
      <c r="Q102" s="21">
        <f t="shared" si="16"/>
        <v>29409.175834429574</v>
      </c>
      <c r="R102" s="21">
        <f t="shared" si="17"/>
        <v>24963.710977484912</v>
      </c>
      <c r="S102" s="21">
        <f t="shared" si="18"/>
        <v>80942.208829025432</v>
      </c>
      <c r="T102" s="21">
        <f t="shared" si="19"/>
        <v>28098.213146618007</v>
      </c>
      <c r="U102" s="21">
        <f t="shared" si="20"/>
        <v>171646.88156025897</v>
      </c>
      <c r="V102" s="21">
        <f t="shared" si="21"/>
        <v>42329.038159831005</v>
      </c>
      <c r="W102" s="21">
        <f t="shared" si="22"/>
        <v>168057.4073779835</v>
      </c>
      <c r="X102" s="21">
        <f t="shared" si="23"/>
        <v>38401.457637642496</v>
      </c>
      <c r="Y102" s="21">
        <f t="shared" si="24"/>
        <v>173086.00341131995</v>
      </c>
      <c r="Z102" s="21">
        <f t="shared" si="25"/>
        <v>39040.158371818754</v>
      </c>
      <c r="AA102" s="21">
        <f t="shared" si="26"/>
        <v>169913.74985858609</v>
      </c>
      <c r="AC102" s="19">
        <f t="shared" si="27"/>
        <v>1</v>
      </c>
      <c r="AD102" s="19">
        <f t="shared" si="28"/>
        <v>1</v>
      </c>
      <c r="AE102" s="19">
        <f t="shared" si="29"/>
        <v>1</v>
      </c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</row>
    <row r="103" spans="1:78" s="19" customFormat="1" x14ac:dyDescent="0.35">
      <c r="A103" s="19" t="s">
        <v>32</v>
      </c>
      <c r="B103" s="19" t="s">
        <v>263</v>
      </c>
      <c r="C103" s="20">
        <v>45632.55</v>
      </c>
      <c r="D103" s="19" t="s">
        <v>259</v>
      </c>
      <c r="E103" s="19" t="s">
        <v>175</v>
      </c>
      <c r="F103" s="21">
        <f t="shared" si="30"/>
        <v>2240613</v>
      </c>
      <c r="G103" s="21">
        <f t="shared" si="6"/>
        <v>970363.29999999993</v>
      </c>
      <c r="H103" s="21">
        <f t="shared" si="7"/>
        <v>787527</v>
      </c>
      <c r="I103" s="21">
        <f t="shared" si="8"/>
        <v>946747.98330483842</v>
      </c>
      <c r="J103" s="21">
        <f t="shared" si="9"/>
        <v>1121545.7826900755</v>
      </c>
      <c r="K103" s="21">
        <f t="shared" si="10"/>
        <v>1290278.4300562511</v>
      </c>
      <c r="L103" s="21">
        <f t="shared" si="11"/>
        <v>327.97606931086597</v>
      </c>
      <c r="M103" s="21">
        <f t="shared" si="12"/>
        <v>544.52701618810454</v>
      </c>
      <c r="N103" s="21">
        <f t="shared" si="13"/>
        <v>1319650.6024714424</v>
      </c>
      <c r="O103" s="21">
        <f t="shared" si="14"/>
        <v>1314986.5056369815</v>
      </c>
      <c r="P103" s="21">
        <f t="shared" si="15"/>
        <v>1678154.116370667</v>
      </c>
      <c r="Q103" s="21">
        <f t="shared" si="16"/>
        <v>291446.58135103015</v>
      </c>
      <c r="R103" s="21">
        <f t="shared" si="17"/>
        <v>247898.56025368723</v>
      </c>
      <c r="S103" s="21">
        <f t="shared" si="18"/>
        <v>805996.092367862</v>
      </c>
      <c r="T103" s="21">
        <f t="shared" si="19"/>
        <v>280238.81717438967</v>
      </c>
      <c r="U103" s="21">
        <f t="shared" si="20"/>
        <v>1731152.6883392385</v>
      </c>
      <c r="V103" s="21">
        <f t="shared" si="21"/>
        <v>421372.73418848653</v>
      </c>
      <c r="W103" s="21">
        <f t="shared" si="22"/>
        <v>1690023.9683296962</v>
      </c>
      <c r="X103" s="21">
        <f t="shared" si="23"/>
        <v>383014.80165883165</v>
      </c>
      <c r="Y103" s="21">
        <f t="shared" si="24"/>
        <v>1743198.0648392909</v>
      </c>
      <c r="Z103" s="21">
        <f t="shared" si="25"/>
        <v>387333.39244944963</v>
      </c>
      <c r="AA103" s="21">
        <f t="shared" si="26"/>
        <v>1720331.3987893786</v>
      </c>
      <c r="AC103" s="19">
        <f t="shared" si="27"/>
        <v>1</v>
      </c>
      <c r="AD103" s="19">
        <f t="shared" si="28"/>
        <v>1</v>
      </c>
      <c r="AE103" s="19">
        <f t="shared" si="29"/>
        <v>1.0000000000000002</v>
      </c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</row>
    <row r="104" spans="1:78" s="19" customFormat="1" x14ac:dyDescent="0.35">
      <c r="A104" s="19" t="s">
        <v>34</v>
      </c>
      <c r="B104" s="19" t="s">
        <v>266</v>
      </c>
      <c r="C104" s="20">
        <v>45632.552777777775</v>
      </c>
      <c r="D104" s="19" t="s">
        <v>259</v>
      </c>
      <c r="E104" s="19" t="s">
        <v>175</v>
      </c>
      <c r="F104" s="21">
        <f t="shared" si="30"/>
        <v>2240613</v>
      </c>
      <c r="G104" s="21">
        <f t="shared" si="6"/>
        <v>970363.3</v>
      </c>
      <c r="H104" s="21">
        <f t="shared" si="7"/>
        <v>787527</v>
      </c>
      <c r="I104" s="21">
        <f t="shared" si="8"/>
        <v>4230633.957942348</v>
      </c>
      <c r="J104" s="21">
        <f t="shared" si="9"/>
        <v>1079682.6512555117</v>
      </c>
      <c r="K104" s="21">
        <f t="shared" si="10"/>
        <v>5688013.1024530958</v>
      </c>
      <c r="L104" s="21">
        <f t="shared" si="11"/>
        <v>6428.8812923687155</v>
      </c>
      <c r="M104" s="21">
        <f t="shared" si="12"/>
        <v>11111.333449938467</v>
      </c>
      <c r="N104" s="21">
        <f t="shared" si="13"/>
        <v>6008013.2802737551</v>
      </c>
      <c r="O104" s="21">
        <f t="shared" si="14"/>
        <v>5991779.7524000071</v>
      </c>
      <c r="P104" s="21">
        <f t="shared" si="15"/>
        <v>7674800.2828454319</v>
      </c>
      <c r="Q104" s="21">
        <f t="shared" si="16"/>
        <v>1358432.8482280264</v>
      </c>
      <c r="R104" s="21">
        <f t="shared" si="17"/>
        <v>1141346.5260339996</v>
      </c>
      <c r="S104" s="21">
        <f t="shared" si="18"/>
        <v>3661449.9773683613</v>
      </c>
      <c r="T104" s="21">
        <f t="shared" si="19"/>
        <v>1302325.3759005019</v>
      </c>
      <c r="U104" s="21">
        <f t="shared" si="20"/>
        <v>7682936.0977201955</v>
      </c>
      <c r="V104" s="21">
        <f t="shared" si="21"/>
        <v>1950498.5390238527</v>
      </c>
      <c r="W104" s="21">
        <f t="shared" si="22"/>
        <v>7560064.0370972883</v>
      </c>
      <c r="X104" s="21">
        <f t="shared" si="23"/>
        <v>1776395.4943393706</v>
      </c>
      <c r="Y104" s="21">
        <f t="shared" si="24"/>
        <v>7823581.0960339727</v>
      </c>
      <c r="Z104" s="21">
        <f t="shared" si="25"/>
        <v>1804517.6518658539</v>
      </c>
      <c r="AA104" s="21">
        <f t="shared" si="26"/>
        <v>7660625.846232865</v>
      </c>
      <c r="AC104" s="19">
        <f t="shared" si="27"/>
        <v>1</v>
      </c>
      <c r="AD104" s="19">
        <f t="shared" si="28"/>
        <v>1</v>
      </c>
      <c r="AE104" s="19">
        <f t="shared" si="29"/>
        <v>1</v>
      </c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</row>
    <row r="105" spans="1:78" s="19" customFormat="1" x14ac:dyDescent="0.35">
      <c r="A105" s="19" t="s">
        <v>36</v>
      </c>
      <c r="B105" s="19" t="s">
        <v>264</v>
      </c>
      <c r="C105" s="20">
        <v>45632.555555555555</v>
      </c>
      <c r="D105" s="19" t="s">
        <v>259</v>
      </c>
      <c r="E105" s="19" t="s">
        <v>175</v>
      </c>
      <c r="F105" s="21">
        <f t="shared" si="30"/>
        <v>2240613</v>
      </c>
      <c r="G105" s="21">
        <f t="shared" si="6"/>
        <v>970363.3</v>
      </c>
      <c r="H105" s="21">
        <f t="shared" si="7"/>
        <v>787527</v>
      </c>
      <c r="I105" s="21">
        <f t="shared" si="8"/>
        <v>8503668.1903276406</v>
      </c>
      <c r="J105" s="21">
        <f t="shared" si="9"/>
        <v>1014501.1326479076</v>
      </c>
      <c r="K105" s="21">
        <f t="shared" si="10"/>
        <v>11538190.11452272</v>
      </c>
      <c r="L105" s="21">
        <f t="shared" si="11"/>
        <v>2443.8698348603348</v>
      </c>
      <c r="M105" s="21">
        <f t="shared" si="12"/>
        <v>4414.9978766984586</v>
      </c>
      <c r="N105" s="21">
        <f t="shared" si="13"/>
        <v>12824406.984990757</v>
      </c>
      <c r="O105" s="21">
        <f t="shared" si="14"/>
        <v>12787416.594889035</v>
      </c>
      <c r="P105" s="21">
        <f t="shared" si="15"/>
        <v>16425526.132278031</v>
      </c>
      <c r="Q105" s="21">
        <f t="shared" si="16"/>
        <v>2824676.7492219685</v>
      </c>
      <c r="R105" s="21">
        <f t="shared" si="17"/>
        <v>2407371.4773752419</v>
      </c>
      <c r="S105" s="21">
        <f t="shared" si="18"/>
        <v>7577069.6047186824</v>
      </c>
      <c r="T105" s="21">
        <f t="shared" si="19"/>
        <v>2727492.1022521914</v>
      </c>
      <c r="U105" s="21">
        <f t="shared" si="20"/>
        <v>16198169.136513175</v>
      </c>
      <c r="V105" s="21">
        <f t="shared" si="21"/>
        <v>4033224.5688554496</v>
      </c>
      <c r="W105" s="21">
        <f t="shared" si="22"/>
        <v>15879316.137466267</v>
      </c>
      <c r="X105" s="21">
        <f t="shared" si="23"/>
        <v>3696320.9578017457</v>
      </c>
      <c r="Y105" s="21">
        <f t="shared" si="24"/>
        <v>16377336.415816812</v>
      </c>
      <c r="Z105" s="21">
        <f t="shared" si="25"/>
        <v>3745450.716657273</v>
      </c>
      <c r="AA105" s="21">
        <f t="shared" si="26"/>
        <v>16163720.098974694</v>
      </c>
      <c r="AC105" s="19">
        <f t="shared" si="27"/>
        <v>1</v>
      </c>
      <c r="AD105" s="19">
        <f t="shared" si="28"/>
        <v>1</v>
      </c>
      <c r="AE105" s="19">
        <f t="shared" si="29"/>
        <v>1</v>
      </c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</row>
    <row r="106" spans="1:78" s="19" customFormat="1" x14ac:dyDescent="0.35">
      <c r="A106" s="19" t="s">
        <v>38</v>
      </c>
      <c r="B106" s="19" t="s">
        <v>267</v>
      </c>
      <c r="C106" s="20">
        <v>45632.558333333334</v>
      </c>
      <c r="D106" s="19" t="s">
        <v>259</v>
      </c>
      <c r="E106" s="19" t="s">
        <v>175</v>
      </c>
      <c r="F106" s="21">
        <f t="shared" si="30"/>
        <v>2240612.9999999995</v>
      </c>
      <c r="G106" s="21">
        <f t="shared" si="6"/>
        <v>970363.3</v>
      </c>
      <c r="H106" s="21">
        <f t="shared" si="7"/>
        <v>787527</v>
      </c>
      <c r="I106" s="21">
        <f t="shared" si="8"/>
        <v>2719.85502731221</v>
      </c>
      <c r="J106" s="21">
        <f t="shared" si="9"/>
        <v>1131793.849986064</v>
      </c>
      <c r="K106" s="21">
        <f t="shared" si="10"/>
        <v>2300.8399373114057</v>
      </c>
      <c r="L106" s="21">
        <f t="shared" si="11"/>
        <v>8434.7499662252922</v>
      </c>
      <c r="M106" s="21">
        <f t="shared" si="12"/>
        <v>14639.844881624907</v>
      </c>
      <c r="N106" s="21">
        <f t="shared" si="13"/>
        <v>2336.7560694732056</v>
      </c>
      <c r="O106" s="21">
        <f t="shared" si="14"/>
        <v>2240.5913133604126</v>
      </c>
      <c r="P106" s="21">
        <f t="shared" si="15"/>
        <v>2833.7105791016238</v>
      </c>
      <c r="Q106" s="21">
        <f t="shared" si="16"/>
        <v>501.94731740135353</v>
      </c>
      <c r="R106" s="21">
        <f t="shared" si="17"/>
        <v>446.33424236030351</v>
      </c>
      <c r="S106" s="21">
        <f t="shared" si="18"/>
        <v>1448.6052122839199</v>
      </c>
      <c r="T106" s="21">
        <f t="shared" si="19"/>
        <v>526.15932638452091</v>
      </c>
      <c r="U106" s="21">
        <f t="shared" si="20"/>
        <v>3390.1509971682008</v>
      </c>
      <c r="V106" s="21">
        <f t="shared" si="21"/>
        <v>882.59972012448588</v>
      </c>
      <c r="W106" s="21">
        <f t="shared" si="22"/>
        <v>3494.3412661075749</v>
      </c>
      <c r="X106" s="21">
        <f t="shared" si="23"/>
        <v>821.0434189222367</v>
      </c>
      <c r="Y106" s="21">
        <f t="shared" si="24"/>
        <v>3584.3576554735055</v>
      </c>
      <c r="Z106" s="21">
        <f t="shared" si="25"/>
        <v>804.70465284333841</v>
      </c>
      <c r="AA106" s="21">
        <f t="shared" si="26"/>
        <v>3446.3563524796109</v>
      </c>
      <c r="AC106" s="19">
        <f t="shared" si="27"/>
        <v>1</v>
      </c>
      <c r="AD106" s="19">
        <f t="shared" si="28"/>
        <v>1.0000000000000002</v>
      </c>
      <c r="AE106" s="19">
        <f t="shared" si="29"/>
        <v>1</v>
      </c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</row>
    <row r="107" spans="1:78" s="19" customFormat="1" x14ac:dyDescent="0.35">
      <c r="A107" s="19" t="s">
        <v>40</v>
      </c>
      <c r="B107" s="19" t="s">
        <v>268</v>
      </c>
      <c r="C107" s="20">
        <v>45632.561111111114</v>
      </c>
      <c r="D107" s="19" t="s">
        <v>259</v>
      </c>
      <c r="E107" s="19" t="s">
        <v>175</v>
      </c>
      <c r="F107" s="21">
        <f t="shared" si="30"/>
        <v>2240613</v>
      </c>
      <c r="G107" s="21">
        <f t="shared" si="6"/>
        <v>970363.3</v>
      </c>
      <c r="H107" s="21">
        <f t="shared" si="7"/>
        <v>787527</v>
      </c>
      <c r="I107" s="21">
        <f t="shared" si="8"/>
        <v>1181.5543091572231</v>
      </c>
      <c r="J107" s="21">
        <f t="shared" si="9"/>
        <v>1145554.1686345465</v>
      </c>
      <c r="K107" s="21">
        <f t="shared" si="10"/>
        <v>623.50183901179514</v>
      </c>
      <c r="L107" s="21">
        <f t="shared" si="11"/>
        <v>83996.219663640179</v>
      </c>
      <c r="M107" s="21">
        <f t="shared" si="12"/>
        <v>146522.4330997892</v>
      </c>
      <c r="N107" s="21">
        <f t="shared" si="13"/>
        <v>617.92174319822072</v>
      </c>
      <c r="O107" s="21">
        <f t="shared" si="14"/>
        <v>599.76964781253344</v>
      </c>
      <c r="P107" s="21">
        <f t="shared" si="15"/>
        <v>757.68487233377391</v>
      </c>
      <c r="Q107" s="21">
        <f t="shared" si="16"/>
        <v>136.69483246895427</v>
      </c>
      <c r="R107" s="21">
        <f t="shared" si="17"/>
        <v>121.22576438881281</v>
      </c>
      <c r="S107" s="21">
        <f t="shared" si="18"/>
        <v>454.70106997241555</v>
      </c>
      <c r="T107" s="21">
        <f t="shared" si="19"/>
        <v>131.90986671554717</v>
      </c>
      <c r="U107" s="21">
        <f t="shared" si="20"/>
        <v>759.49642489682356</v>
      </c>
      <c r="V107" s="21">
        <f t="shared" si="21"/>
        <v>196.39250291842626</v>
      </c>
      <c r="W107" s="21">
        <f t="shared" si="22"/>
        <v>814.45886936163492</v>
      </c>
      <c r="X107" s="21">
        <f t="shared" si="23"/>
        <v>175.7604468424048</v>
      </c>
      <c r="Y107" s="21">
        <f t="shared" si="24"/>
        <v>866.55630314665154</v>
      </c>
      <c r="Z107" s="21">
        <f t="shared" si="25"/>
        <v>201.93351315677921</v>
      </c>
      <c r="AA107" s="21">
        <f t="shared" si="26"/>
        <v>916.73378185805564</v>
      </c>
      <c r="AC107" s="19">
        <f t="shared" si="27"/>
        <v>1</v>
      </c>
      <c r="AD107" s="19">
        <f t="shared" si="28"/>
        <v>1</v>
      </c>
      <c r="AE107" s="19">
        <f t="shared" si="29"/>
        <v>1</v>
      </c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</row>
    <row r="108" spans="1:78" s="19" customFormat="1" x14ac:dyDescent="0.35">
      <c r="A108" s="19" t="s">
        <v>42</v>
      </c>
      <c r="B108" s="19" t="s">
        <v>271</v>
      </c>
      <c r="C108" s="20">
        <v>45632.564583333333</v>
      </c>
      <c r="D108" s="19" t="s">
        <v>259</v>
      </c>
      <c r="E108" s="19" t="s">
        <v>175</v>
      </c>
      <c r="F108" s="21">
        <f t="shared" si="30"/>
        <v>2240613</v>
      </c>
      <c r="G108" s="21">
        <f t="shared" si="6"/>
        <v>970363.3</v>
      </c>
      <c r="H108" s="21">
        <f t="shared" si="7"/>
        <v>787527</v>
      </c>
      <c r="I108" s="21">
        <f t="shared" si="8"/>
        <v>750.50188752949884</v>
      </c>
      <c r="J108" s="21">
        <f t="shared" si="9"/>
        <v>1480358.6846991363</v>
      </c>
      <c r="K108" s="21">
        <f t="shared" si="10"/>
        <v>129.76172444916057</v>
      </c>
      <c r="L108" s="21">
        <f t="shared" si="11"/>
        <v>841834.76495135878</v>
      </c>
      <c r="M108" s="21">
        <f t="shared" si="12"/>
        <v>1457681.9418982824</v>
      </c>
      <c r="N108" s="21">
        <f t="shared" si="13"/>
        <v>242.63627719416965</v>
      </c>
      <c r="O108" s="21">
        <f t="shared" si="14"/>
        <v>84.462628231853373</v>
      </c>
      <c r="P108" s="21">
        <f t="shared" si="15"/>
        <v>92.973900774814553</v>
      </c>
      <c r="Q108" s="21">
        <f t="shared" si="16"/>
        <v>29.485387301595441</v>
      </c>
      <c r="R108" s="21">
        <f t="shared" si="17"/>
        <v>30.958163987601559</v>
      </c>
      <c r="S108" s="21">
        <f t="shared" si="18"/>
        <v>1002.5429730295425</v>
      </c>
      <c r="T108" s="21">
        <f t="shared" si="19"/>
        <v>40.172969468964155</v>
      </c>
      <c r="U108" s="21">
        <f t="shared" si="20"/>
        <v>96.93457904314586</v>
      </c>
      <c r="V108" s="21">
        <f t="shared" si="21"/>
        <v>28.012610615589324</v>
      </c>
      <c r="W108" s="21">
        <f t="shared" si="22"/>
        <v>94.35721984263516</v>
      </c>
      <c r="X108" s="21">
        <f t="shared" si="23"/>
        <v>26.53983392958321</v>
      </c>
      <c r="Y108" s="21">
        <f t="shared" si="24"/>
        <v>104.67660783850235</v>
      </c>
      <c r="Z108" s="21">
        <f t="shared" si="25"/>
        <v>24.698863072075561</v>
      </c>
      <c r="AA108" s="21">
        <f t="shared" si="26"/>
        <v>120.15071423539094</v>
      </c>
      <c r="AC108" s="19">
        <f t="shared" si="27"/>
        <v>1</v>
      </c>
      <c r="AD108" s="19">
        <f t="shared" si="28"/>
        <v>1</v>
      </c>
      <c r="AE108" s="19">
        <f t="shared" si="29"/>
        <v>1</v>
      </c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</row>
    <row r="109" spans="1:78" s="19" customFormat="1" x14ac:dyDescent="0.35">
      <c r="A109" s="19" t="s">
        <v>44</v>
      </c>
      <c r="B109" s="19" t="s">
        <v>269</v>
      </c>
      <c r="C109" s="20">
        <v>45632.567361111112</v>
      </c>
      <c r="D109" s="19" t="s">
        <v>259</v>
      </c>
      <c r="E109" s="19" t="s">
        <v>175</v>
      </c>
      <c r="F109" s="21">
        <f t="shared" si="30"/>
        <v>2240613</v>
      </c>
      <c r="G109" s="21">
        <f t="shared" si="6"/>
        <v>970363.3</v>
      </c>
      <c r="H109" s="21">
        <f t="shared" si="7"/>
        <v>787527</v>
      </c>
      <c r="I109" s="21">
        <f t="shared" si="8"/>
        <v>825.91141451778572</v>
      </c>
      <c r="J109" s="21">
        <f t="shared" si="9"/>
        <v>2895593.8818516447</v>
      </c>
      <c r="K109" s="21">
        <f t="shared" si="10"/>
        <v>589.72565357585358</v>
      </c>
      <c r="L109" s="21">
        <f t="shared" si="11"/>
        <v>4095433.3086634725</v>
      </c>
      <c r="M109" s="21">
        <f t="shared" si="12"/>
        <v>7055763.8775018333</v>
      </c>
      <c r="N109" s="21">
        <f t="shared" si="13"/>
        <v>1104.8055371105813</v>
      </c>
      <c r="O109" s="21">
        <f t="shared" si="14"/>
        <v>289.36832008221387</v>
      </c>
      <c r="P109" s="21">
        <f t="shared" si="15"/>
        <v>335.17531926217771</v>
      </c>
      <c r="Q109" s="21">
        <f t="shared" si="16"/>
        <v>119.80634588640757</v>
      </c>
      <c r="R109" s="21">
        <f t="shared" si="17"/>
        <v>121.96923185752105</v>
      </c>
      <c r="S109" s="21">
        <f t="shared" si="18"/>
        <v>4781.3614637639384</v>
      </c>
      <c r="T109" s="21">
        <f t="shared" si="19"/>
        <v>183.30945741666736</v>
      </c>
      <c r="U109" s="21">
        <f t="shared" si="20"/>
        <v>388.27700273326832</v>
      </c>
      <c r="V109" s="21">
        <f t="shared" si="21"/>
        <v>97.427295996102771</v>
      </c>
      <c r="W109" s="21">
        <f t="shared" si="22"/>
        <v>369.87298651960452</v>
      </c>
      <c r="X109" s="21">
        <f t="shared" si="23"/>
        <v>82.277351468708787</v>
      </c>
      <c r="Y109" s="21">
        <f t="shared" si="24"/>
        <v>364.45602886222122</v>
      </c>
      <c r="Z109" s="21">
        <f t="shared" si="25"/>
        <v>101.40232967274376</v>
      </c>
      <c r="AA109" s="21">
        <f t="shared" si="26"/>
        <v>413.53990058505781</v>
      </c>
      <c r="AC109" s="19">
        <f t="shared" si="27"/>
        <v>1</v>
      </c>
      <c r="AD109" s="19">
        <f t="shared" si="28"/>
        <v>1</v>
      </c>
      <c r="AE109" s="19">
        <f t="shared" si="29"/>
        <v>1</v>
      </c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</row>
    <row r="110" spans="1:78" s="19" customFormat="1" x14ac:dyDescent="0.35">
      <c r="A110" s="19" t="s">
        <v>46</v>
      </c>
      <c r="B110" s="19" t="s">
        <v>270</v>
      </c>
      <c r="C110" s="20">
        <v>45632.570833333331</v>
      </c>
      <c r="D110" s="19" t="s">
        <v>259</v>
      </c>
      <c r="E110" s="19" t="s">
        <v>175</v>
      </c>
      <c r="F110" s="21">
        <f t="shared" si="30"/>
        <v>2240613</v>
      </c>
      <c r="G110" s="21">
        <f t="shared" si="6"/>
        <v>970363.3</v>
      </c>
      <c r="H110" s="21">
        <f t="shared" si="7"/>
        <v>787527</v>
      </c>
      <c r="I110" s="21">
        <f t="shared" si="8"/>
        <v>747.41140383786501</v>
      </c>
      <c r="J110" s="21">
        <f t="shared" si="9"/>
        <v>4647985.4665563824</v>
      </c>
      <c r="K110" s="21">
        <f t="shared" si="10"/>
        <v>679.5236647888762</v>
      </c>
      <c r="L110" s="21">
        <f t="shared" si="11"/>
        <v>7987284.0967136435</v>
      </c>
      <c r="M110" s="21">
        <f t="shared" si="12"/>
        <v>13903067.249878472</v>
      </c>
      <c r="N110" s="21">
        <f t="shared" si="13"/>
        <v>1776.2037639034422</v>
      </c>
      <c r="O110" s="21">
        <f t="shared" si="14"/>
        <v>167.10696648828031</v>
      </c>
      <c r="P110" s="21">
        <f t="shared" si="15"/>
        <v>180.72918559888345</v>
      </c>
      <c r="Q110" s="21">
        <f t="shared" si="16"/>
        <v>113.50052855137594</v>
      </c>
      <c r="R110" s="21">
        <f t="shared" si="17"/>
        <v>175.44681821641444</v>
      </c>
      <c r="S110" s="21">
        <f t="shared" si="18"/>
        <v>9073.4493737555877</v>
      </c>
      <c r="T110" s="21">
        <f t="shared" si="19"/>
        <v>239.8872000683412</v>
      </c>
      <c r="U110" s="21">
        <f t="shared" si="20"/>
        <v>198.35766504945769</v>
      </c>
      <c r="V110" s="21">
        <f t="shared" si="21"/>
        <v>52.994625459385311</v>
      </c>
      <c r="W110" s="21">
        <f t="shared" si="22"/>
        <v>183.31577573628667</v>
      </c>
      <c r="X110" s="21">
        <f t="shared" si="23"/>
        <v>55.14070478298683</v>
      </c>
      <c r="Y110" s="21">
        <f t="shared" si="24"/>
        <v>187.61760140746992</v>
      </c>
      <c r="Z110" s="21">
        <f t="shared" si="25"/>
        <v>61.578942753791395</v>
      </c>
      <c r="AA110" s="21">
        <f t="shared" si="26"/>
        <v>238.10846765598677</v>
      </c>
      <c r="AC110" s="19">
        <f t="shared" si="27"/>
        <v>1</v>
      </c>
      <c r="AD110" s="19">
        <f t="shared" si="28"/>
        <v>1</v>
      </c>
      <c r="AE110" s="19">
        <f t="shared" si="29"/>
        <v>1</v>
      </c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</row>
    <row r="111" spans="1:78" s="19" customFormat="1" x14ac:dyDescent="0.35">
      <c r="A111" s="19" t="s">
        <v>48</v>
      </c>
      <c r="B111" s="19" t="s">
        <v>26</v>
      </c>
      <c r="C111" s="20">
        <v>45632.573611111111</v>
      </c>
      <c r="D111" s="19" t="s">
        <v>259</v>
      </c>
      <c r="E111" s="19" t="s">
        <v>175</v>
      </c>
      <c r="F111" s="21">
        <f t="shared" si="30"/>
        <v>2240613</v>
      </c>
      <c r="G111" s="21">
        <f t="shared" si="6"/>
        <v>970363.3</v>
      </c>
      <c r="H111" s="21">
        <f t="shared" si="7"/>
        <v>787527</v>
      </c>
      <c r="I111" s="21">
        <f t="shared" si="8"/>
        <v>652.89591140611253</v>
      </c>
      <c r="J111" s="21">
        <f t="shared" si="9"/>
        <v>1112264.9902208021</v>
      </c>
      <c r="K111" s="21">
        <f t="shared" si="10"/>
        <v>69.589929141862015</v>
      </c>
      <c r="L111" s="21">
        <f t="shared" si="11"/>
        <v>1365.9068412165693</v>
      </c>
      <c r="M111" s="21">
        <f t="shared" si="12"/>
        <v>2399.7269534679735</v>
      </c>
      <c r="N111" s="21">
        <f t="shared" si="13"/>
        <v>45.181204052443796</v>
      </c>
      <c r="O111" s="21">
        <f t="shared" si="14"/>
        <v>51.319212119179689</v>
      </c>
      <c r="P111" s="21">
        <f t="shared" si="15"/>
        <v>48.430737734833386</v>
      </c>
      <c r="Q111" s="21">
        <f t="shared" si="16"/>
        <v>14.941247460514177</v>
      </c>
      <c r="R111" s="21">
        <f t="shared" si="17"/>
        <v>7.2886533036477985</v>
      </c>
      <c r="S111" s="21">
        <f t="shared" si="18"/>
        <v>27.689013562440689</v>
      </c>
      <c r="T111" s="21">
        <f t="shared" si="19"/>
        <v>10.928061835833608</v>
      </c>
      <c r="U111" s="21">
        <f t="shared" si="20"/>
        <v>78.325973356204329</v>
      </c>
      <c r="V111" s="21">
        <f t="shared" si="21"/>
        <v>24.413545883473461</v>
      </c>
      <c r="W111" s="21">
        <f t="shared" si="22"/>
        <v>64.850325547840669</v>
      </c>
      <c r="X111" s="21">
        <f t="shared" si="23"/>
        <v>13.111706955145094</v>
      </c>
      <c r="Y111" s="21">
        <f t="shared" si="24"/>
        <v>54.650145418444218</v>
      </c>
      <c r="Z111" s="21">
        <f t="shared" si="25"/>
        <v>11.29200268905219</v>
      </c>
      <c r="AA111" s="21">
        <f t="shared" si="26"/>
        <v>89.617976045256526</v>
      </c>
      <c r="AC111" s="19">
        <f t="shared" si="27"/>
        <v>1</v>
      </c>
      <c r="AD111" s="19">
        <f t="shared" si="28"/>
        <v>1</v>
      </c>
      <c r="AE111" s="19">
        <f t="shared" si="29"/>
        <v>1</v>
      </c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</row>
    <row r="112" spans="1:78" s="19" customFormat="1" x14ac:dyDescent="0.35">
      <c r="A112" s="19" t="s">
        <v>51</v>
      </c>
      <c r="B112" s="19" t="s">
        <v>26</v>
      </c>
      <c r="C112" s="20">
        <v>45632.576388888891</v>
      </c>
      <c r="D112" s="19" t="s">
        <v>259</v>
      </c>
      <c r="E112" s="19" t="s">
        <v>175</v>
      </c>
      <c r="F112" s="21">
        <f t="shared" si="30"/>
        <v>2240613</v>
      </c>
      <c r="G112" s="21">
        <f t="shared" si="6"/>
        <v>970363.3</v>
      </c>
      <c r="H112" s="21">
        <f t="shared" si="7"/>
        <v>787527</v>
      </c>
      <c r="I112" s="21">
        <f t="shared" si="8"/>
        <v>649.56733363781166</v>
      </c>
      <c r="J112" s="21">
        <f t="shared" si="9"/>
        <v>1111775.8097905437</v>
      </c>
      <c r="K112" s="21">
        <f t="shared" si="10"/>
        <v>47.953713766028855</v>
      </c>
      <c r="L112" s="21">
        <f t="shared" si="11"/>
        <v>1068.7156130208953</v>
      </c>
      <c r="M112" s="21">
        <f t="shared" si="12"/>
        <v>1840.2345504143373</v>
      </c>
      <c r="N112" s="21">
        <f t="shared" si="13"/>
        <v>40.579763966535822</v>
      </c>
      <c r="O112" s="21">
        <f t="shared" si="14"/>
        <v>35.831803259188767</v>
      </c>
      <c r="P112" s="21">
        <f t="shared" si="15"/>
        <v>40.214536219816821</v>
      </c>
      <c r="Q112" s="21">
        <f t="shared" si="16"/>
        <v>13.278445552691691</v>
      </c>
      <c r="R112" s="21">
        <f t="shared" si="17"/>
        <v>10.698462508320238</v>
      </c>
      <c r="S112" s="21">
        <f t="shared" si="18"/>
        <v>25.092576404523911</v>
      </c>
      <c r="T112" s="21">
        <f t="shared" si="19"/>
        <v>7.3813414512712257</v>
      </c>
      <c r="U112" s="21">
        <f t="shared" si="20"/>
        <v>52.755174528923632</v>
      </c>
      <c r="V112" s="21">
        <f t="shared" si="21"/>
        <v>16.605527934236349</v>
      </c>
      <c r="W112" s="21">
        <f t="shared" si="22"/>
        <v>38.002452950876823</v>
      </c>
      <c r="X112" s="21">
        <f t="shared" si="23"/>
        <v>8.8556174766263425</v>
      </c>
      <c r="Y112" s="21">
        <f t="shared" si="24"/>
        <v>41.31957400792583</v>
      </c>
      <c r="Z112" s="21">
        <f t="shared" si="25"/>
        <v>11.435600520997797</v>
      </c>
      <c r="AA112" s="21">
        <f t="shared" si="26"/>
        <v>66.412150412449748</v>
      </c>
      <c r="AC112" s="19">
        <f t="shared" si="27"/>
        <v>1</v>
      </c>
      <c r="AD112" s="19">
        <f t="shared" si="28"/>
        <v>1</v>
      </c>
      <c r="AE112" s="19">
        <f t="shared" si="29"/>
        <v>1</v>
      </c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</row>
    <row r="113" spans="1:78" s="19" customFormat="1" x14ac:dyDescent="0.35">
      <c r="A113" s="19" t="s">
        <v>53</v>
      </c>
      <c r="B113" s="19" t="s">
        <v>26</v>
      </c>
      <c r="C113" s="20">
        <v>45632.579861111109</v>
      </c>
      <c r="D113" s="19" t="s">
        <v>259</v>
      </c>
      <c r="E113" s="19" t="s">
        <v>175</v>
      </c>
      <c r="F113" s="21">
        <f t="shared" si="30"/>
        <v>2240613</v>
      </c>
      <c r="G113" s="21">
        <f t="shared" si="6"/>
        <v>970363.3</v>
      </c>
      <c r="H113" s="21">
        <f t="shared" si="7"/>
        <v>787527</v>
      </c>
      <c r="I113" s="21">
        <f t="shared" si="8"/>
        <v>635.49300304053259</v>
      </c>
      <c r="J113" s="21">
        <f t="shared" si="9"/>
        <v>1123465.6514383473</v>
      </c>
      <c r="K113" s="21">
        <f t="shared" si="10"/>
        <v>44.314927105959363</v>
      </c>
      <c r="L113" s="21">
        <f t="shared" si="11"/>
        <v>835.37481629232252</v>
      </c>
      <c r="M113" s="21">
        <f t="shared" si="12"/>
        <v>1520.6695425164689</v>
      </c>
      <c r="N113" s="21">
        <f t="shared" si="13"/>
        <v>35.971655790523492</v>
      </c>
      <c r="O113" s="21">
        <f t="shared" si="14"/>
        <v>42.204760884804287</v>
      </c>
      <c r="P113" s="21">
        <f t="shared" si="15"/>
        <v>52.114307934535283</v>
      </c>
      <c r="Q113" s="21">
        <f t="shared" si="16"/>
        <v>12.90811815078775</v>
      </c>
      <c r="R113" s="21">
        <f t="shared" si="17"/>
        <v>8.4858924880178712</v>
      </c>
      <c r="S113" s="21">
        <f t="shared" si="18"/>
        <v>15.866228560343274</v>
      </c>
      <c r="T113" s="21">
        <f t="shared" si="19"/>
        <v>9.9599677089411642</v>
      </c>
      <c r="U113" s="21">
        <f t="shared" si="20"/>
        <v>55.70609939610793</v>
      </c>
      <c r="V113" s="21">
        <f t="shared" si="21"/>
        <v>20.288454223113153</v>
      </c>
      <c r="W113" s="21">
        <f t="shared" si="22"/>
        <v>35.049126367763954</v>
      </c>
      <c r="X113" s="21">
        <f t="shared" si="23"/>
        <v>11.065524124633633</v>
      </c>
      <c r="Y113" s="21">
        <f t="shared" si="24"/>
        <v>39.471352030533836</v>
      </c>
      <c r="Z113" s="21">
        <f t="shared" si="25"/>
        <v>9.5914489037103419</v>
      </c>
      <c r="AA113" s="21">
        <f t="shared" si="26"/>
        <v>73.783440787836142</v>
      </c>
      <c r="AC113" s="19">
        <f t="shared" si="27"/>
        <v>1</v>
      </c>
      <c r="AD113" s="19">
        <f t="shared" si="28"/>
        <v>1</v>
      </c>
      <c r="AE113" s="19">
        <f t="shared" si="29"/>
        <v>1</v>
      </c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</row>
    <row r="114" spans="1:78" s="19" customFormat="1" x14ac:dyDescent="0.35">
      <c r="A114" s="19" t="s">
        <v>55</v>
      </c>
      <c r="B114" s="19" t="s">
        <v>26</v>
      </c>
      <c r="C114" s="20">
        <v>45632.582638888889</v>
      </c>
      <c r="D114" s="19" t="s">
        <v>259</v>
      </c>
      <c r="E114" s="19" t="s">
        <v>175</v>
      </c>
      <c r="F114" s="21">
        <f t="shared" si="30"/>
        <v>2240613</v>
      </c>
      <c r="G114" s="21">
        <f t="shared" si="6"/>
        <v>970363.3</v>
      </c>
      <c r="H114" s="21">
        <f t="shared" si="7"/>
        <v>787527</v>
      </c>
      <c r="I114" s="21">
        <f t="shared" si="8"/>
        <v>606.8924610972</v>
      </c>
      <c r="J114" s="21">
        <f t="shared" si="9"/>
        <v>1117489.6748126391</v>
      </c>
      <c r="K114" s="21">
        <f t="shared" si="10"/>
        <v>56.422017833766567</v>
      </c>
      <c r="L114" s="21">
        <f t="shared" si="11"/>
        <v>881.38184891870901</v>
      </c>
      <c r="M114" s="21">
        <f t="shared" si="12"/>
        <v>1561.3006718006411</v>
      </c>
      <c r="N114" s="21">
        <f t="shared" si="13"/>
        <v>43.653512617760363</v>
      </c>
      <c r="O114" s="21">
        <f t="shared" si="14"/>
        <v>54.856537319110366</v>
      </c>
      <c r="P114" s="21">
        <f t="shared" si="15"/>
        <v>54.856537319110366</v>
      </c>
      <c r="Q114" s="21">
        <f t="shared" si="16"/>
        <v>11.603319830221395</v>
      </c>
      <c r="R114" s="21">
        <f t="shared" si="17"/>
        <v>10.855370642559041</v>
      </c>
      <c r="S114" s="21">
        <f t="shared" si="18"/>
        <v>26.956493020209461</v>
      </c>
      <c r="T114" s="21">
        <f t="shared" si="19"/>
        <v>9.7334468610655094</v>
      </c>
      <c r="U114" s="21">
        <f t="shared" si="20"/>
        <v>76.371676513199361</v>
      </c>
      <c r="V114" s="21">
        <f t="shared" si="21"/>
        <v>24.328563441936321</v>
      </c>
      <c r="W114" s="21">
        <f t="shared" si="22"/>
        <v>62.888376292367177</v>
      </c>
      <c r="X114" s="21">
        <f t="shared" si="23"/>
        <v>14.221141987039637</v>
      </c>
      <c r="Y114" s="21">
        <f t="shared" si="24"/>
        <v>58.774655760224228</v>
      </c>
      <c r="Z114" s="21">
        <f t="shared" si="25"/>
        <v>17.59702075297513</v>
      </c>
      <c r="AA114" s="21">
        <f t="shared" si="26"/>
        <v>88.722945531083113</v>
      </c>
      <c r="AC114" s="19">
        <f t="shared" si="27"/>
        <v>1</v>
      </c>
      <c r="AD114" s="19">
        <f t="shared" si="28"/>
        <v>1</v>
      </c>
      <c r="AE114" s="19">
        <f t="shared" si="29"/>
        <v>1</v>
      </c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</row>
    <row r="115" spans="1:78" s="19" customFormat="1" x14ac:dyDescent="0.35">
      <c r="A115" s="19" t="s">
        <v>57</v>
      </c>
      <c r="B115" s="19" t="s">
        <v>26</v>
      </c>
      <c r="C115" s="20">
        <v>45632.586111111108</v>
      </c>
      <c r="D115" s="19" t="s">
        <v>259</v>
      </c>
      <c r="E115" s="19" t="s">
        <v>175</v>
      </c>
      <c r="F115" s="21">
        <f t="shared" si="30"/>
        <v>2240613</v>
      </c>
      <c r="G115" s="21">
        <f t="shared" si="6"/>
        <v>970363.3</v>
      </c>
      <c r="H115" s="21">
        <f t="shared" si="7"/>
        <v>787527</v>
      </c>
      <c r="I115" s="21">
        <f t="shared" si="8"/>
        <v>610.52702154062774</v>
      </c>
      <c r="J115" s="21">
        <f t="shared" si="9"/>
        <v>1109277.4419721561</v>
      </c>
      <c r="K115" s="21">
        <f t="shared" si="10"/>
        <v>38.429569142700316</v>
      </c>
      <c r="L115" s="21">
        <f t="shared" si="11"/>
        <v>657.28192546517857</v>
      </c>
      <c r="M115" s="21">
        <f t="shared" si="12"/>
        <v>1165.7821721393123</v>
      </c>
      <c r="N115" s="21">
        <f t="shared" si="13"/>
        <v>34.162550953820812</v>
      </c>
      <c r="O115" s="21">
        <f t="shared" si="14"/>
        <v>40.04477880388346</v>
      </c>
      <c r="P115" s="21">
        <f t="shared" si="15"/>
        <v>33.061493126911955</v>
      </c>
      <c r="Q115" s="21">
        <f t="shared" si="16"/>
        <v>12.158272880532536</v>
      </c>
      <c r="R115" s="21">
        <f t="shared" si="17"/>
        <v>6.2681766896362499</v>
      </c>
      <c r="S115" s="21">
        <f t="shared" si="18"/>
        <v>19.898973617892857</v>
      </c>
      <c r="T115" s="21">
        <f t="shared" si="19"/>
        <v>8.4769627612223566</v>
      </c>
      <c r="U115" s="21">
        <f t="shared" si="20"/>
        <v>52.324351128249269</v>
      </c>
      <c r="V115" s="21">
        <f t="shared" si="21"/>
        <v>20.635235641754893</v>
      </c>
      <c r="W115" s="21">
        <f t="shared" si="22"/>
        <v>34.644113068751466</v>
      </c>
      <c r="X115" s="21">
        <f t="shared" si="23"/>
        <v>9.9494868089464283</v>
      </c>
      <c r="Y115" s="21">
        <f t="shared" si="24"/>
        <v>33.897901558080484</v>
      </c>
      <c r="Z115" s="21">
        <f t="shared" si="25"/>
        <v>11.053879844739482</v>
      </c>
      <c r="AA115" s="21">
        <f t="shared" si="26"/>
        <v>65.596966531383814</v>
      </c>
      <c r="AC115" s="19">
        <f t="shared" si="27"/>
        <v>1</v>
      </c>
      <c r="AD115" s="19">
        <f t="shared" si="28"/>
        <v>1</v>
      </c>
      <c r="AE115" s="19">
        <f t="shared" si="29"/>
        <v>1</v>
      </c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</row>
    <row r="116" spans="1:78" s="19" customFormat="1" x14ac:dyDescent="0.35">
      <c r="A116" s="19" t="s">
        <v>59</v>
      </c>
      <c r="B116" s="19" t="s">
        <v>272</v>
      </c>
      <c r="C116" s="20">
        <v>45632.588888888888</v>
      </c>
      <c r="D116" s="19" t="s">
        <v>259</v>
      </c>
      <c r="E116" s="19" t="s">
        <v>175</v>
      </c>
      <c r="F116" s="21">
        <f t="shared" si="30"/>
        <v>2240613</v>
      </c>
      <c r="G116" s="21">
        <f t="shared" si="6"/>
        <v>970363.3</v>
      </c>
      <c r="H116" s="21">
        <f t="shared" si="7"/>
        <v>787526.99999999988</v>
      </c>
      <c r="I116" s="21">
        <f t="shared" si="8"/>
        <v>463994.39420065196</v>
      </c>
      <c r="J116" s="21">
        <f t="shared" si="9"/>
        <v>1124565.1180498693</v>
      </c>
      <c r="K116" s="21">
        <f t="shared" si="10"/>
        <v>617217.88999161043</v>
      </c>
      <c r="L116" s="21">
        <f t="shared" si="11"/>
        <v>90.879312194127976</v>
      </c>
      <c r="M116" s="21">
        <f t="shared" si="12"/>
        <v>131.47683165055099</v>
      </c>
      <c r="N116" s="21">
        <f t="shared" si="13"/>
        <v>616708.50089041749</v>
      </c>
      <c r="O116" s="21">
        <f t="shared" si="14"/>
        <v>616276.58029080066</v>
      </c>
      <c r="P116" s="21">
        <f t="shared" si="15"/>
        <v>791428.17711332219</v>
      </c>
      <c r="Q116" s="21">
        <f t="shared" si="16"/>
        <v>142691.97002524574</v>
      </c>
      <c r="R116" s="21">
        <f t="shared" si="17"/>
        <v>120671.39480412891</v>
      </c>
      <c r="S116" s="21">
        <f t="shared" si="18"/>
        <v>395797.02251551481</v>
      </c>
      <c r="T116" s="21">
        <f t="shared" si="19"/>
        <v>137208.63442000595</v>
      </c>
      <c r="U116" s="21">
        <f t="shared" si="20"/>
        <v>834059.90969658375</v>
      </c>
      <c r="V116" s="21">
        <f t="shared" si="21"/>
        <v>206224.65783636068</v>
      </c>
      <c r="W116" s="21">
        <f t="shared" si="22"/>
        <v>818154.49643698917</v>
      </c>
      <c r="X116" s="21">
        <f t="shared" si="23"/>
        <v>187317.25412461013</v>
      </c>
      <c r="Y116" s="21">
        <f t="shared" si="24"/>
        <v>847526.98275831249</v>
      </c>
      <c r="Z116" s="21">
        <f t="shared" si="25"/>
        <v>189676.81984289439</v>
      </c>
      <c r="AA116" s="21">
        <f t="shared" si="26"/>
        <v>823150.9181179842</v>
      </c>
      <c r="AC116" s="19">
        <f t="shared" si="27"/>
        <v>1.0000000000000002</v>
      </c>
      <c r="AD116" s="19">
        <f t="shared" si="28"/>
        <v>1</v>
      </c>
      <c r="AE116" s="19">
        <f t="shared" si="29"/>
        <v>1</v>
      </c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</row>
    <row r="117" spans="1:78" s="19" customFormat="1" x14ac:dyDescent="0.35">
      <c r="A117" s="19" t="s">
        <v>59</v>
      </c>
      <c r="B117" s="19" t="s">
        <v>272</v>
      </c>
      <c r="C117" s="20">
        <v>45632.591666666667</v>
      </c>
      <c r="D117" s="19" t="s">
        <v>259</v>
      </c>
      <c r="E117" s="19" t="s">
        <v>175</v>
      </c>
      <c r="F117" s="21">
        <f t="shared" si="30"/>
        <v>2240613</v>
      </c>
      <c r="G117" s="21">
        <f t="shared" si="6"/>
        <v>970363.29999999993</v>
      </c>
      <c r="H117" s="21">
        <f t="shared" si="7"/>
        <v>787526.99999999988</v>
      </c>
      <c r="I117" s="21">
        <f t="shared" si="8"/>
        <v>464072.39545615506</v>
      </c>
      <c r="J117" s="21">
        <f t="shared" si="9"/>
        <v>1119498.6185132575</v>
      </c>
      <c r="K117" s="21">
        <f t="shared" si="10"/>
        <v>619659.71264708205</v>
      </c>
      <c r="L117" s="21">
        <f t="shared" si="11"/>
        <v>33.359241237563651</v>
      </c>
      <c r="M117" s="21">
        <f t="shared" si="12"/>
        <v>42.837810549003954</v>
      </c>
      <c r="N117" s="21">
        <f t="shared" si="13"/>
        <v>619152.94246824726</v>
      </c>
      <c r="O117" s="21">
        <f t="shared" si="14"/>
        <v>619163.89502673887</v>
      </c>
      <c r="P117" s="21">
        <f t="shared" si="15"/>
        <v>796454.80181708455</v>
      </c>
      <c r="Q117" s="21">
        <f t="shared" si="16"/>
        <v>142387.35854865742</v>
      </c>
      <c r="R117" s="21">
        <f t="shared" si="17"/>
        <v>120587.83159610472</v>
      </c>
      <c r="S117" s="21">
        <f t="shared" si="18"/>
        <v>395265.57877596188</v>
      </c>
      <c r="T117" s="21">
        <f t="shared" si="19"/>
        <v>137399.43069224872</v>
      </c>
      <c r="U117" s="21">
        <f t="shared" si="20"/>
        <v>835643.93303849385</v>
      </c>
      <c r="V117" s="21">
        <f t="shared" si="21"/>
        <v>206452.65327258027</v>
      </c>
      <c r="W117" s="21">
        <f t="shared" si="22"/>
        <v>819427.09119727963</v>
      </c>
      <c r="X117" s="21">
        <f t="shared" si="23"/>
        <v>186494.96852732881</v>
      </c>
      <c r="Y117" s="21">
        <f t="shared" si="24"/>
        <v>849662.07831944886</v>
      </c>
      <c r="Z117" s="21">
        <f t="shared" si="25"/>
        <v>189536.00614179933</v>
      </c>
      <c r="AA117" s="21">
        <f t="shared" si="26"/>
        <v>826564.07526816812</v>
      </c>
      <c r="AC117" s="19">
        <f t="shared" si="27"/>
        <v>1.0000000000000002</v>
      </c>
      <c r="AD117" s="19">
        <f t="shared" si="28"/>
        <v>1</v>
      </c>
      <c r="AE117" s="19">
        <f t="shared" si="29"/>
        <v>1.0000000000000002</v>
      </c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</row>
    <row r="118" spans="1:78" s="19" customFormat="1" x14ac:dyDescent="0.35">
      <c r="A118" s="19" t="s">
        <v>62</v>
      </c>
      <c r="B118" s="19" t="s">
        <v>26</v>
      </c>
      <c r="C118" s="20">
        <v>45632.595138888886</v>
      </c>
      <c r="D118" s="19" t="s">
        <v>259</v>
      </c>
      <c r="E118" s="19" t="s">
        <v>175</v>
      </c>
      <c r="F118" s="21">
        <f t="shared" si="30"/>
        <v>2240613</v>
      </c>
      <c r="G118" s="21">
        <f t="shared" si="6"/>
        <v>970363.3</v>
      </c>
      <c r="H118" s="21">
        <f t="shared" si="7"/>
        <v>787527</v>
      </c>
      <c r="I118" s="21">
        <f t="shared" si="8"/>
        <v>1024.0585027349416</v>
      </c>
      <c r="J118" s="21">
        <f t="shared" si="9"/>
        <v>1125869.3950595774</v>
      </c>
      <c r="K118" s="21">
        <f t="shared" si="10"/>
        <v>345.04473016753923</v>
      </c>
      <c r="L118" s="21">
        <f t="shared" si="11"/>
        <v>560.56323640960818</v>
      </c>
      <c r="M118" s="21">
        <f t="shared" si="12"/>
        <v>958.54051432058941</v>
      </c>
      <c r="N118" s="21">
        <f t="shared" si="13"/>
        <v>388.07591333536772</v>
      </c>
      <c r="O118" s="21">
        <f t="shared" si="14"/>
        <v>404.83523239897124</v>
      </c>
      <c r="P118" s="21">
        <f t="shared" si="15"/>
        <v>491.67523780461227</v>
      </c>
      <c r="Q118" s="21">
        <f t="shared" si="16"/>
        <v>93.648913827974994</v>
      </c>
      <c r="R118" s="21">
        <f t="shared" si="17"/>
        <v>67.006614997757538</v>
      </c>
      <c r="S118" s="21">
        <f t="shared" si="18"/>
        <v>226.52121204488122</v>
      </c>
      <c r="T118" s="21">
        <f t="shared" si="19"/>
        <v>85.66239137771305</v>
      </c>
      <c r="U118" s="21">
        <f t="shared" si="20"/>
        <v>515.1255587095593</v>
      </c>
      <c r="V118" s="21">
        <f t="shared" si="21"/>
        <v>124.87549710197214</v>
      </c>
      <c r="W118" s="21">
        <f t="shared" si="22"/>
        <v>479.70528024932423</v>
      </c>
      <c r="X118" s="21">
        <f t="shared" si="23"/>
        <v>108.88189487210396</v>
      </c>
      <c r="Y118" s="21">
        <f t="shared" si="24"/>
        <v>494.94853995812531</v>
      </c>
      <c r="Z118" s="21">
        <f t="shared" si="25"/>
        <v>109.64251605784318</v>
      </c>
      <c r="AA118" s="21">
        <f t="shared" si="26"/>
        <v>509.42089981651509</v>
      </c>
      <c r="AC118" s="19">
        <f t="shared" si="27"/>
        <v>1</v>
      </c>
      <c r="AD118" s="19">
        <f t="shared" si="28"/>
        <v>1</v>
      </c>
      <c r="AE118" s="19">
        <f t="shared" si="29"/>
        <v>1</v>
      </c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</row>
    <row r="119" spans="1:78" s="19" customFormat="1" x14ac:dyDescent="0.35">
      <c r="A119" s="19" t="s">
        <v>62</v>
      </c>
      <c r="B119" s="19" t="s">
        <v>26</v>
      </c>
      <c r="C119" s="20">
        <v>45632.597916666666</v>
      </c>
      <c r="D119" s="19" t="s">
        <v>259</v>
      </c>
      <c r="E119" s="19" t="s">
        <v>175</v>
      </c>
      <c r="F119" s="21">
        <f t="shared" si="30"/>
        <v>2240613</v>
      </c>
      <c r="G119" s="21">
        <f t="shared" si="6"/>
        <v>970363.3</v>
      </c>
      <c r="H119" s="21">
        <f t="shared" si="7"/>
        <v>787527</v>
      </c>
      <c r="I119" s="21">
        <f t="shared" si="8"/>
        <v>725.49991087785975</v>
      </c>
      <c r="J119" s="21">
        <f t="shared" si="9"/>
        <v>1131227.1011214117</v>
      </c>
      <c r="K119" s="21">
        <f t="shared" si="10"/>
        <v>116.39907038262594</v>
      </c>
      <c r="L119" s="21">
        <f t="shared" si="11"/>
        <v>587.43589612097355</v>
      </c>
      <c r="M119" s="21">
        <f t="shared" si="12"/>
        <v>977.40686647821519</v>
      </c>
      <c r="N119" s="21">
        <f t="shared" si="13"/>
        <v>113.49522811931399</v>
      </c>
      <c r="O119" s="21">
        <f t="shared" si="14"/>
        <v>119.25125720207771</v>
      </c>
      <c r="P119" s="21">
        <f t="shared" si="15"/>
        <v>147.23425470335525</v>
      </c>
      <c r="Q119" s="21">
        <f t="shared" si="16"/>
        <v>25.739591223810656</v>
      </c>
      <c r="R119" s="21">
        <f t="shared" si="17"/>
        <v>20.357299585955001</v>
      </c>
      <c r="S119" s="21">
        <f t="shared" si="18"/>
        <v>63.374150672323495</v>
      </c>
      <c r="T119" s="21">
        <f t="shared" si="19"/>
        <v>23.426968805232985</v>
      </c>
      <c r="U119" s="21">
        <f t="shared" si="20"/>
        <v>158.25389285872305</v>
      </c>
      <c r="V119" s="21">
        <f t="shared" si="21"/>
        <v>46.86430811458515</v>
      </c>
      <c r="W119" s="21">
        <f t="shared" si="22"/>
        <v>127.13200999705674</v>
      </c>
      <c r="X119" s="21">
        <f t="shared" si="23"/>
        <v>41.482016476729498</v>
      </c>
      <c r="Y119" s="21">
        <f t="shared" si="24"/>
        <v>127.90979780599542</v>
      </c>
      <c r="Z119" s="21">
        <f t="shared" si="25"/>
        <v>29.192969095498384</v>
      </c>
      <c r="AA119" s="21">
        <f t="shared" si="26"/>
        <v>162.85839668764001</v>
      </c>
      <c r="AC119" s="19">
        <f t="shared" si="27"/>
        <v>1</v>
      </c>
      <c r="AD119" s="19">
        <f t="shared" si="28"/>
        <v>1</v>
      </c>
      <c r="AE119" s="19">
        <f t="shared" si="29"/>
        <v>1</v>
      </c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</row>
    <row r="120" spans="1:78" s="19" customFormat="1" x14ac:dyDescent="0.35">
      <c r="A120" s="19" t="s">
        <v>65</v>
      </c>
      <c r="B120" s="19" t="s">
        <v>273</v>
      </c>
      <c r="C120" s="20">
        <v>45632.601388888892</v>
      </c>
      <c r="D120" s="19" t="s">
        <v>259</v>
      </c>
      <c r="E120" s="19" t="s">
        <v>175</v>
      </c>
      <c r="F120" s="21">
        <f t="shared" si="30"/>
        <v>2240613</v>
      </c>
      <c r="G120" s="21">
        <f t="shared" si="6"/>
        <v>970363.30000000016</v>
      </c>
      <c r="H120" s="21">
        <f t="shared" si="7"/>
        <v>787527</v>
      </c>
      <c r="I120" s="21">
        <f t="shared" si="8"/>
        <v>686.67654021015596</v>
      </c>
      <c r="J120" s="21">
        <f t="shared" si="9"/>
        <v>1473264.9823189517</v>
      </c>
      <c r="K120" s="21">
        <f t="shared" si="10"/>
        <v>129.82849930550697</v>
      </c>
      <c r="L120" s="21">
        <f t="shared" si="11"/>
        <v>839320.80496600142</v>
      </c>
      <c r="M120" s="21">
        <f t="shared" si="12"/>
        <v>1459976.6151297153</v>
      </c>
      <c r="N120" s="21">
        <f t="shared" si="13"/>
        <v>248.99371866354778</v>
      </c>
      <c r="O120" s="21">
        <f t="shared" si="14"/>
        <v>73.588319730713621</v>
      </c>
      <c r="P120" s="21">
        <f t="shared" si="15"/>
        <v>101.80678424972398</v>
      </c>
      <c r="Q120" s="21">
        <f t="shared" si="16"/>
        <v>29.139808919122252</v>
      </c>
      <c r="R120" s="21">
        <f t="shared" si="17"/>
        <v>30.273931917026381</v>
      </c>
      <c r="S120" s="21">
        <f t="shared" si="18"/>
        <v>973.72122363298388</v>
      </c>
      <c r="T120" s="21">
        <f t="shared" si="19"/>
        <v>42.75950221827722</v>
      </c>
      <c r="U120" s="21">
        <f t="shared" si="20"/>
        <v>105.19757104883685</v>
      </c>
      <c r="V120" s="21">
        <f t="shared" si="21"/>
        <v>26.871562923314002</v>
      </c>
      <c r="W120" s="21">
        <f t="shared" si="22"/>
        <v>96.880669064206586</v>
      </c>
      <c r="X120" s="21">
        <f t="shared" si="23"/>
        <v>26.115480924711246</v>
      </c>
      <c r="Y120" s="21">
        <f t="shared" si="24"/>
        <v>99.52695605931622</v>
      </c>
      <c r="Z120" s="21">
        <f t="shared" si="25"/>
        <v>23.080935605994799</v>
      </c>
      <c r="AA120" s="21">
        <f t="shared" si="26"/>
        <v>126.39851898263022</v>
      </c>
      <c r="AC120" s="19">
        <f t="shared" si="27"/>
        <v>1</v>
      </c>
      <c r="AD120" s="19">
        <f t="shared" si="28"/>
        <v>1</v>
      </c>
      <c r="AE120" s="19">
        <f t="shared" si="29"/>
        <v>0.99999999999999989</v>
      </c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</row>
    <row r="121" spans="1:78" s="19" customFormat="1" x14ac:dyDescent="0.35">
      <c r="A121" s="19" t="s">
        <v>68</v>
      </c>
      <c r="B121" s="19" t="s">
        <v>274</v>
      </c>
      <c r="C121" s="20">
        <v>45632.604166666664</v>
      </c>
      <c r="D121" s="19" t="s">
        <v>259</v>
      </c>
      <c r="E121" s="19" t="s">
        <v>175</v>
      </c>
      <c r="F121" s="21">
        <f t="shared" si="30"/>
        <v>2240613</v>
      </c>
      <c r="G121" s="21">
        <f t="shared" si="6"/>
        <v>970363.3</v>
      </c>
      <c r="H121" s="21">
        <f t="shared" si="7"/>
        <v>787527</v>
      </c>
      <c r="I121" s="21">
        <f t="shared" si="8"/>
        <v>690.48926295653678</v>
      </c>
      <c r="J121" s="21">
        <f t="shared" si="9"/>
        <v>1100247.5874762288</v>
      </c>
      <c r="K121" s="21">
        <f t="shared" si="10"/>
        <v>44.218524228743739</v>
      </c>
      <c r="L121" s="21">
        <f t="shared" si="11"/>
        <v>385.05456854202208</v>
      </c>
      <c r="M121" s="21">
        <f t="shared" si="12"/>
        <v>685.32741759354724</v>
      </c>
      <c r="N121" s="21">
        <f t="shared" si="13"/>
        <v>77.237843316879108</v>
      </c>
      <c r="O121" s="21">
        <f t="shared" si="14"/>
        <v>6213397.078979807</v>
      </c>
      <c r="P121" s="21">
        <f t="shared" si="15"/>
        <v>202.17179263118513</v>
      </c>
      <c r="Q121" s="21">
        <f t="shared" si="16"/>
        <v>14.034047254514862</v>
      </c>
      <c r="R121" s="21">
        <f t="shared" si="17"/>
        <v>9.106764970265484</v>
      </c>
      <c r="S121" s="21">
        <f t="shared" si="18"/>
        <v>25.425186339931305</v>
      </c>
      <c r="T121" s="21">
        <f t="shared" si="19"/>
        <v>9756.0189228137697</v>
      </c>
      <c r="U121" s="21">
        <f t="shared" si="20"/>
        <v>1351.1304603859467</v>
      </c>
      <c r="V121" s="21">
        <f t="shared" si="21"/>
        <v>27.69931662496948</v>
      </c>
      <c r="W121" s="21">
        <f t="shared" si="22"/>
        <v>41.354342165311309</v>
      </c>
      <c r="X121" s="21">
        <f t="shared" si="23"/>
        <v>6.4536129710542793</v>
      </c>
      <c r="Y121" s="21">
        <f t="shared" si="24"/>
        <v>51.59817227809588</v>
      </c>
      <c r="Z121" s="21">
        <f t="shared" si="25"/>
        <v>20.866681939742172</v>
      </c>
      <c r="AA121" s="21">
        <f t="shared" si="26"/>
        <v>110.02897924141908</v>
      </c>
      <c r="AC121" s="19">
        <f t="shared" si="27"/>
        <v>1</v>
      </c>
      <c r="AD121" s="19">
        <f t="shared" si="28"/>
        <v>1</v>
      </c>
      <c r="AE121" s="19">
        <f t="shared" si="29"/>
        <v>1</v>
      </c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</row>
    <row r="122" spans="1:78" s="19" customFormat="1" x14ac:dyDescent="0.35">
      <c r="A122" s="19" t="s">
        <v>71</v>
      </c>
      <c r="B122" s="19" t="s">
        <v>275</v>
      </c>
      <c r="C122" s="20">
        <v>45632.607638888891</v>
      </c>
      <c r="D122" s="19" t="s">
        <v>259</v>
      </c>
      <c r="E122" s="19" t="s">
        <v>175</v>
      </c>
      <c r="F122" s="21">
        <f t="shared" si="30"/>
        <v>2240613</v>
      </c>
      <c r="G122" s="21">
        <f t="shared" si="6"/>
        <v>970363.3</v>
      </c>
      <c r="H122" s="21">
        <f t="shared" si="7"/>
        <v>787527</v>
      </c>
      <c r="I122" s="21">
        <f t="shared" si="8"/>
        <v>620.38890939545331</v>
      </c>
      <c r="J122" s="21">
        <f t="shared" si="9"/>
        <v>1131183.0876035986</v>
      </c>
      <c r="K122" s="21">
        <f t="shared" si="10"/>
        <v>22.494644413950407</v>
      </c>
      <c r="L122" s="21">
        <f t="shared" si="11"/>
        <v>67.593429472704543</v>
      </c>
      <c r="M122" s="21">
        <f t="shared" si="12"/>
        <v>104.41969955702953</v>
      </c>
      <c r="N122" s="21">
        <f t="shared" si="13"/>
        <v>20.125269536617473</v>
      </c>
      <c r="O122" s="21">
        <f t="shared" si="14"/>
        <v>1549.3791944581333</v>
      </c>
      <c r="P122" s="21">
        <f t="shared" si="15"/>
        <v>8232660.3105048658</v>
      </c>
      <c r="Q122" s="21">
        <f t="shared" si="16"/>
        <v>46.487231132003551</v>
      </c>
      <c r="R122" s="21">
        <f t="shared" si="17"/>
        <v>7.5608073460962757</v>
      </c>
      <c r="S122" s="21">
        <f t="shared" si="18"/>
        <v>8.6933979202078628</v>
      </c>
      <c r="T122" s="21">
        <f t="shared" si="19"/>
        <v>159879.34242682374</v>
      </c>
      <c r="U122" s="21">
        <f t="shared" si="20"/>
        <v>359.77606885742875</v>
      </c>
      <c r="V122" s="21">
        <f t="shared" si="21"/>
        <v>11.336109259801567</v>
      </c>
      <c r="W122" s="21">
        <f t="shared" si="22"/>
        <v>38.54889359453675</v>
      </c>
      <c r="X122" s="21">
        <f t="shared" si="23"/>
        <v>14.733880982136332</v>
      </c>
      <c r="Y122" s="21">
        <f t="shared" si="24"/>
        <v>24.937399667826313</v>
      </c>
      <c r="Z122" s="21">
        <f t="shared" si="25"/>
        <v>9.4484583029489215</v>
      </c>
      <c r="AA122" s="21">
        <f t="shared" si="26"/>
        <v>39.681484168648332</v>
      </c>
      <c r="AC122" s="19">
        <f t="shared" si="27"/>
        <v>1</v>
      </c>
      <c r="AD122" s="19">
        <f t="shared" si="28"/>
        <v>1</v>
      </c>
      <c r="AE122" s="19">
        <f t="shared" si="29"/>
        <v>1</v>
      </c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</row>
    <row r="123" spans="1:78" s="19" customFormat="1" x14ac:dyDescent="0.35">
      <c r="A123" s="19" t="s">
        <v>74</v>
      </c>
      <c r="B123" s="19" t="s">
        <v>276</v>
      </c>
      <c r="C123" s="20">
        <v>45632.61041666667</v>
      </c>
      <c r="D123" s="19" t="s">
        <v>259</v>
      </c>
      <c r="E123" s="19" t="s">
        <v>175</v>
      </c>
      <c r="F123" s="21">
        <f t="shared" si="30"/>
        <v>2240613</v>
      </c>
      <c r="G123" s="21">
        <f t="shared" si="6"/>
        <v>970363.3</v>
      </c>
      <c r="H123" s="21">
        <f t="shared" si="7"/>
        <v>787527.00000000012</v>
      </c>
      <c r="I123" s="21">
        <f t="shared" si="8"/>
        <v>597.74431372423612</v>
      </c>
      <c r="J123" s="21">
        <f t="shared" si="9"/>
        <v>1103533.6207703995</v>
      </c>
      <c r="K123" s="21">
        <f t="shared" si="10"/>
        <v>27.240256582292652</v>
      </c>
      <c r="L123" s="21">
        <f t="shared" si="11"/>
        <v>49.504291434262136</v>
      </c>
      <c r="M123" s="21">
        <f t="shared" si="12"/>
        <v>79.357868667702164</v>
      </c>
      <c r="N123" s="21">
        <f t="shared" si="13"/>
        <v>17.763184539787794</v>
      </c>
      <c r="O123" s="21">
        <f t="shared" si="14"/>
        <v>495.04291434262132</v>
      </c>
      <c r="P123" s="21">
        <f t="shared" si="15"/>
        <v>2711.5536910006681</v>
      </c>
      <c r="Q123" s="21">
        <f t="shared" si="16"/>
        <v>1470167.8942571767</v>
      </c>
      <c r="R123" s="21">
        <f t="shared" si="17"/>
        <v>31.416202350093293</v>
      </c>
      <c r="S123" s="21">
        <f t="shared" si="18"/>
        <v>22.330644806426108</v>
      </c>
      <c r="T123" s="21">
        <f t="shared" si="19"/>
        <v>59.05101404646684</v>
      </c>
      <c r="U123" s="21">
        <f t="shared" si="20"/>
        <v>15726.364269906642</v>
      </c>
      <c r="V123" s="21">
        <f t="shared" si="21"/>
        <v>1080.3433097677332</v>
      </c>
      <c r="W123" s="21">
        <f t="shared" si="22"/>
        <v>374.74603375836728</v>
      </c>
      <c r="X123" s="21">
        <f t="shared" si="23"/>
        <v>347.86750019273768</v>
      </c>
      <c r="Y123" s="21">
        <f t="shared" si="24"/>
        <v>23.843201067914006</v>
      </c>
      <c r="Z123" s="21">
        <f t="shared" si="25"/>
        <v>6.8167231514353377</v>
      </c>
      <c r="AA123" s="21">
        <f t="shared" si="26"/>
        <v>44.661289612852215</v>
      </c>
      <c r="AC123" s="19">
        <f t="shared" si="27"/>
        <v>0.99999999999999989</v>
      </c>
      <c r="AD123" s="19">
        <f t="shared" si="28"/>
        <v>1</v>
      </c>
      <c r="AE123" s="19">
        <f t="shared" si="29"/>
        <v>1</v>
      </c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</row>
    <row r="124" spans="1:78" s="19" customFormat="1" x14ac:dyDescent="0.35">
      <c r="A124" s="19" t="s">
        <v>77</v>
      </c>
      <c r="B124" s="19" t="s">
        <v>277</v>
      </c>
      <c r="C124" s="20">
        <v>45632.613194444442</v>
      </c>
      <c r="D124" s="19" t="s">
        <v>259</v>
      </c>
      <c r="E124" s="19" t="s">
        <v>175</v>
      </c>
      <c r="F124" s="21">
        <f t="shared" si="30"/>
        <v>2240613</v>
      </c>
      <c r="G124" s="21">
        <f t="shared" si="6"/>
        <v>970363.3</v>
      </c>
      <c r="H124" s="21">
        <f t="shared" si="7"/>
        <v>787527</v>
      </c>
      <c r="I124" s="21">
        <f t="shared" si="8"/>
        <v>574.87194862637205</v>
      </c>
      <c r="J124" s="21">
        <f t="shared" si="9"/>
        <v>1123661.1260114608</v>
      </c>
      <c r="K124" s="21">
        <f t="shared" si="10"/>
        <v>14.122561462541308</v>
      </c>
      <c r="L124" s="21">
        <f t="shared" si="11"/>
        <v>25.794787730641854</v>
      </c>
      <c r="M124" s="21">
        <f t="shared" si="12"/>
        <v>51.579182718443001</v>
      </c>
      <c r="N124" s="21">
        <f t="shared" si="13"/>
        <v>13.468994721559969</v>
      </c>
      <c r="O124" s="21">
        <f t="shared" si="14"/>
        <v>226.34354632781987</v>
      </c>
      <c r="P124" s="21">
        <f t="shared" si="15"/>
        <v>785.03661595870005</v>
      </c>
      <c r="Q124" s="21">
        <f t="shared" si="16"/>
        <v>367.35860889481273</v>
      </c>
      <c r="R124" s="21">
        <f t="shared" si="17"/>
        <v>1229434.7896168916</v>
      </c>
      <c r="S124" s="21">
        <f t="shared" si="18"/>
        <v>14.642310558498627</v>
      </c>
      <c r="T124" s="21">
        <f t="shared" si="19"/>
        <v>22.738769417426795</v>
      </c>
      <c r="U124" s="21">
        <f t="shared" si="20"/>
        <v>24.664019917300458</v>
      </c>
      <c r="V124" s="21">
        <f t="shared" si="21"/>
        <v>3741.5838552517735</v>
      </c>
      <c r="W124" s="21">
        <f t="shared" si="22"/>
        <v>3922.401300848016</v>
      </c>
      <c r="X124" s="21">
        <f t="shared" si="23"/>
        <v>256.31848546966677</v>
      </c>
      <c r="Y124" s="21">
        <f t="shared" si="24"/>
        <v>903.50444945152265</v>
      </c>
      <c r="Z124" s="21">
        <f t="shared" si="25"/>
        <v>16.9630179178058</v>
      </c>
      <c r="AA124" s="21">
        <f t="shared" si="26"/>
        <v>27.7548274765571</v>
      </c>
      <c r="AC124" s="19">
        <f t="shared" si="27"/>
        <v>1</v>
      </c>
      <c r="AD124" s="19">
        <f t="shared" si="28"/>
        <v>1</v>
      </c>
      <c r="AE124" s="19">
        <f t="shared" si="29"/>
        <v>1</v>
      </c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</row>
    <row r="125" spans="1:78" s="19" customFormat="1" x14ac:dyDescent="0.35">
      <c r="A125" s="19" t="s">
        <v>80</v>
      </c>
      <c r="B125" s="19" t="s">
        <v>278</v>
      </c>
      <c r="C125" s="20">
        <v>45632.616666666669</v>
      </c>
      <c r="D125" s="19" t="s">
        <v>259</v>
      </c>
      <c r="E125" s="19" t="s">
        <v>175</v>
      </c>
      <c r="F125" s="21">
        <f t="shared" si="30"/>
        <v>2240613</v>
      </c>
      <c r="G125" s="21">
        <f t="shared" si="6"/>
        <v>970363.3</v>
      </c>
      <c r="H125" s="21">
        <f t="shared" si="7"/>
        <v>787527</v>
      </c>
      <c r="I125" s="21">
        <f t="shared" si="8"/>
        <v>593.76069575023473</v>
      </c>
      <c r="J125" s="21">
        <f t="shared" si="9"/>
        <v>1126627.335695615</v>
      </c>
      <c r="K125" s="21">
        <f t="shared" si="10"/>
        <v>17.384270770095458</v>
      </c>
      <c r="L125" s="21">
        <f t="shared" si="11"/>
        <v>26.612108314678572</v>
      </c>
      <c r="M125" s="21">
        <f t="shared" si="12"/>
        <v>48.452907926685121</v>
      </c>
      <c r="N125" s="21">
        <f t="shared" si="13"/>
        <v>12.705619803744604</v>
      </c>
      <c r="O125" s="21">
        <f t="shared" si="14"/>
        <v>58.778234400107948</v>
      </c>
      <c r="P125" s="21">
        <f t="shared" si="15"/>
        <v>134.2292441544968</v>
      </c>
      <c r="Q125" s="21">
        <f t="shared" si="16"/>
        <v>46.096240037485821</v>
      </c>
      <c r="R125" s="21">
        <f t="shared" si="17"/>
        <v>138.29935852465167</v>
      </c>
      <c r="S125" s="21">
        <f t="shared" si="18"/>
        <v>3838191.2457392947</v>
      </c>
      <c r="T125" s="21">
        <f t="shared" si="19"/>
        <v>5.5213359287918635</v>
      </c>
      <c r="U125" s="21">
        <f t="shared" si="20"/>
        <v>17.340611876552479</v>
      </c>
      <c r="V125" s="21">
        <f t="shared" si="21"/>
        <v>9.0639271894617863</v>
      </c>
      <c r="W125" s="21">
        <f t="shared" si="22"/>
        <v>13.787382203688352</v>
      </c>
      <c r="X125" s="21">
        <f t="shared" si="23"/>
        <v>1879.2010452207728</v>
      </c>
      <c r="Y125" s="21">
        <f t="shared" si="24"/>
        <v>2111.7035437251006</v>
      </c>
      <c r="Z125" s="21">
        <f t="shared" si="25"/>
        <v>8.2766846870906932</v>
      </c>
      <c r="AA125" s="21">
        <f t="shared" si="26"/>
        <v>18.915096881294669</v>
      </c>
      <c r="AC125" s="19">
        <f t="shared" si="27"/>
        <v>1</v>
      </c>
      <c r="AD125" s="19">
        <f t="shared" si="28"/>
        <v>1</v>
      </c>
      <c r="AE125" s="19">
        <f t="shared" si="29"/>
        <v>1</v>
      </c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</row>
    <row r="126" spans="1:78" s="19" customFormat="1" x14ac:dyDescent="0.35">
      <c r="A126" s="19" t="s">
        <v>83</v>
      </c>
      <c r="B126" s="19" t="s">
        <v>279</v>
      </c>
      <c r="C126" s="20">
        <v>45632.619444444441</v>
      </c>
      <c r="D126" s="19" t="s">
        <v>259</v>
      </c>
      <c r="E126" s="19" t="s">
        <v>175</v>
      </c>
      <c r="F126" s="21">
        <f t="shared" si="30"/>
        <v>2240613</v>
      </c>
      <c r="G126" s="21">
        <f t="shared" si="6"/>
        <v>970363.3</v>
      </c>
      <c r="H126" s="21">
        <f t="shared" si="7"/>
        <v>787527.00000000012</v>
      </c>
      <c r="I126" s="21">
        <f t="shared" si="8"/>
        <v>586.9050551452882</v>
      </c>
      <c r="J126" s="21">
        <f t="shared" si="9"/>
        <v>1130581.886378231</v>
      </c>
      <c r="K126" s="21">
        <f t="shared" si="10"/>
        <v>40.193924987959548</v>
      </c>
      <c r="L126" s="21">
        <f t="shared" si="11"/>
        <v>29.537977252409867</v>
      </c>
      <c r="M126" s="21">
        <f t="shared" si="12"/>
        <v>41.427738081921277</v>
      </c>
      <c r="N126" s="21">
        <f t="shared" si="13"/>
        <v>92.445997529807329</v>
      </c>
      <c r="O126" s="21">
        <f t="shared" si="14"/>
        <v>67.900062716268977</v>
      </c>
      <c r="P126" s="21">
        <f t="shared" si="15"/>
        <v>163.41171286413848</v>
      </c>
      <c r="Q126" s="21">
        <f t="shared" si="16"/>
        <v>46.261493939987744</v>
      </c>
      <c r="R126" s="21">
        <f t="shared" si="17"/>
        <v>86.725990776584439</v>
      </c>
      <c r="S126" s="21">
        <f t="shared" si="18"/>
        <v>1084.7565782625516</v>
      </c>
      <c r="T126" s="21">
        <f t="shared" si="19"/>
        <v>1207924.5535230206</v>
      </c>
      <c r="U126" s="21">
        <f t="shared" si="20"/>
        <v>61.289974760987128</v>
      </c>
      <c r="V126" s="21">
        <f t="shared" si="21"/>
        <v>11.177692798998162</v>
      </c>
      <c r="W126" s="21">
        <f t="shared" si="22"/>
        <v>24.66585841119706</v>
      </c>
      <c r="X126" s="21">
        <f t="shared" si="23"/>
        <v>8.4821411835973031</v>
      </c>
      <c r="Y126" s="21">
        <f t="shared" si="24"/>
        <v>30.067369177193381</v>
      </c>
      <c r="Z126" s="21">
        <f t="shared" si="25"/>
        <v>15309.973425407681</v>
      </c>
      <c r="AA126" s="21">
        <f t="shared" si="26"/>
        <v>1746.2803303015846</v>
      </c>
      <c r="AC126" s="19">
        <f t="shared" si="27"/>
        <v>0.99999999999999989</v>
      </c>
      <c r="AD126" s="19">
        <f t="shared" si="28"/>
        <v>1</v>
      </c>
      <c r="AE126" s="19">
        <f t="shared" si="29"/>
        <v>1</v>
      </c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</row>
    <row r="127" spans="1:78" s="19" customFormat="1" x14ac:dyDescent="0.35">
      <c r="A127" s="19" t="s">
        <v>86</v>
      </c>
      <c r="B127" s="19" t="s">
        <v>280</v>
      </c>
      <c r="C127" s="20">
        <v>45632.622916666667</v>
      </c>
      <c r="D127" s="19" t="s">
        <v>259</v>
      </c>
      <c r="E127" s="19" t="s">
        <v>175</v>
      </c>
      <c r="F127" s="21">
        <f t="shared" si="30"/>
        <v>2240613</v>
      </c>
      <c r="G127" s="21">
        <f t="shared" si="6"/>
        <v>970363.3</v>
      </c>
      <c r="H127" s="21">
        <f t="shared" si="7"/>
        <v>787527</v>
      </c>
      <c r="I127" s="21">
        <f t="shared" si="8"/>
        <v>653.31871857979149</v>
      </c>
      <c r="J127" s="21">
        <f t="shared" si="9"/>
        <v>1120651.1011650963</v>
      </c>
      <c r="K127" s="21">
        <f t="shared" si="10"/>
        <v>43.748848456850183</v>
      </c>
      <c r="L127" s="21">
        <f t="shared" si="11"/>
        <v>34.537267515777238</v>
      </c>
      <c r="M127" s="21">
        <f t="shared" si="12"/>
        <v>52.51490592176814</v>
      </c>
      <c r="N127" s="21">
        <f t="shared" si="13"/>
        <v>34.896626036048261</v>
      </c>
      <c r="O127" s="21">
        <f t="shared" si="14"/>
        <v>87.411531957816408</v>
      </c>
      <c r="P127" s="21">
        <f t="shared" si="15"/>
        <v>240.29430135203728</v>
      </c>
      <c r="Q127" s="21">
        <f t="shared" si="16"/>
        <v>54.35499415540977</v>
      </c>
      <c r="R127" s="21">
        <f t="shared" si="17"/>
        <v>82.069245569311406</v>
      </c>
      <c r="S127" s="21">
        <f t="shared" si="18"/>
        <v>501.93916961957945</v>
      </c>
      <c r="T127" s="21">
        <f t="shared" si="19"/>
        <v>569.79673615894762</v>
      </c>
      <c r="U127" s="21">
        <f t="shared" si="20"/>
        <v>8446159.4116202258</v>
      </c>
      <c r="V127" s="21">
        <f t="shared" si="21"/>
        <v>28.088502143726885</v>
      </c>
      <c r="W127" s="21">
        <f t="shared" si="22"/>
        <v>44.141888712546944</v>
      </c>
      <c r="X127" s="21">
        <f t="shared" si="23"/>
        <v>13.128321654133218</v>
      </c>
      <c r="Y127" s="21">
        <f t="shared" si="24"/>
        <v>52.158733293540529</v>
      </c>
      <c r="Z127" s="21">
        <f t="shared" si="25"/>
        <v>20.061808859316852</v>
      </c>
      <c r="AA127" s="21">
        <f t="shared" si="26"/>
        <v>73737.006110109302</v>
      </c>
      <c r="AC127" s="19">
        <f t="shared" si="27"/>
        <v>1</v>
      </c>
      <c r="AD127" s="19">
        <f t="shared" si="28"/>
        <v>1</v>
      </c>
      <c r="AE127" s="19">
        <f t="shared" si="29"/>
        <v>1</v>
      </c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</row>
    <row r="128" spans="1:78" s="19" customFormat="1" x14ac:dyDescent="0.35">
      <c r="A128" s="19" t="s">
        <v>62</v>
      </c>
      <c r="B128" s="19" t="s">
        <v>26</v>
      </c>
      <c r="C128" s="20">
        <v>45632.625694444447</v>
      </c>
      <c r="D128" s="19" t="s">
        <v>259</v>
      </c>
      <c r="E128" s="19" t="s">
        <v>175</v>
      </c>
      <c r="F128" s="21">
        <f t="shared" si="30"/>
        <v>2240613</v>
      </c>
      <c r="G128" s="21">
        <f t="shared" si="6"/>
        <v>970363.3</v>
      </c>
      <c r="H128" s="21">
        <f t="shared" si="7"/>
        <v>787527</v>
      </c>
      <c r="I128" s="21">
        <f t="shared" si="8"/>
        <v>687.64235303542011</v>
      </c>
      <c r="J128" s="21">
        <f t="shared" si="9"/>
        <v>1117900.734098166</v>
      </c>
      <c r="K128" s="21">
        <f t="shared" si="10"/>
        <v>52.640194286761194</v>
      </c>
      <c r="L128" s="21">
        <f t="shared" si="11"/>
        <v>580.25016821363954</v>
      </c>
      <c r="M128" s="21">
        <f t="shared" si="12"/>
        <v>950.90490096751353</v>
      </c>
      <c r="N128" s="21">
        <f t="shared" si="13"/>
        <v>46.058905372453388</v>
      </c>
      <c r="O128" s="21">
        <f t="shared" si="14"/>
        <v>63.830358019350264</v>
      </c>
      <c r="P128" s="21">
        <f t="shared" si="15"/>
        <v>155.21381121686463</v>
      </c>
      <c r="Q128" s="21">
        <f t="shared" si="16"/>
        <v>38.049398979719896</v>
      </c>
      <c r="R128" s="21">
        <f t="shared" si="17"/>
        <v>41.00159350082005</v>
      </c>
      <c r="S128" s="21">
        <f t="shared" si="18"/>
        <v>219.79886100001758</v>
      </c>
      <c r="T128" s="21">
        <f t="shared" si="19"/>
        <v>131.87133769589946</v>
      </c>
      <c r="U128" s="21">
        <f t="shared" si="20"/>
        <v>3382.3571889888358</v>
      </c>
      <c r="V128" s="21">
        <f t="shared" si="21"/>
        <v>29.182841786280584</v>
      </c>
      <c r="W128" s="21">
        <f t="shared" si="22"/>
        <v>54.306416106048452</v>
      </c>
      <c r="X128" s="21">
        <f t="shared" si="23"/>
        <v>14.032897605364585</v>
      </c>
      <c r="Y128" s="21">
        <f t="shared" si="24"/>
        <v>53.558393845634562</v>
      </c>
      <c r="Z128" s="21">
        <f t="shared" si="25"/>
        <v>16.995065756603591</v>
      </c>
      <c r="AA128" s="21">
        <f t="shared" si="26"/>
        <v>114.14819693915969</v>
      </c>
      <c r="AC128" s="19">
        <f t="shared" si="27"/>
        <v>1</v>
      </c>
      <c r="AD128" s="19">
        <f t="shared" si="28"/>
        <v>1</v>
      </c>
      <c r="AE128" s="19">
        <f t="shared" si="29"/>
        <v>1</v>
      </c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</row>
    <row r="129" spans="1:78" s="19" customFormat="1" x14ac:dyDescent="0.35">
      <c r="A129" s="19" t="s">
        <v>62</v>
      </c>
      <c r="B129" s="19" t="s">
        <v>26</v>
      </c>
      <c r="C129" s="20">
        <v>45632.629166666666</v>
      </c>
      <c r="D129" s="19" t="s">
        <v>259</v>
      </c>
      <c r="E129" s="19" t="s">
        <v>175</v>
      </c>
      <c r="F129" s="21">
        <f t="shared" si="30"/>
        <v>2240613</v>
      </c>
      <c r="G129" s="21">
        <f t="shared" si="6"/>
        <v>970363.29999999993</v>
      </c>
      <c r="H129" s="21">
        <f t="shared" si="7"/>
        <v>787527.00000000012</v>
      </c>
      <c r="I129" s="21">
        <f t="shared" si="8"/>
        <v>687.1041484169499</v>
      </c>
      <c r="J129" s="21">
        <f t="shared" si="9"/>
        <v>1127642.3363475632</v>
      </c>
      <c r="K129" s="21">
        <f t="shared" si="10"/>
        <v>40.945905868552579</v>
      </c>
      <c r="L129" s="21">
        <f t="shared" si="11"/>
        <v>546.20465695496341</v>
      </c>
      <c r="M129" s="21">
        <f t="shared" si="12"/>
        <v>950.73303344091073</v>
      </c>
      <c r="N129" s="21">
        <f t="shared" si="13"/>
        <v>42.989404283096285</v>
      </c>
      <c r="O129" s="21">
        <f t="shared" si="14"/>
        <v>41.495525007703407</v>
      </c>
      <c r="P129" s="21">
        <f t="shared" si="15"/>
        <v>54.203592627430631</v>
      </c>
      <c r="Q129" s="21">
        <f t="shared" si="16"/>
        <v>15.892498915859772</v>
      </c>
      <c r="R129" s="21">
        <f t="shared" si="17"/>
        <v>13.99275290149607</v>
      </c>
      <c r="S129" s="21">
        <f t="shared" si="18"/>
        <v>57.125158378151482</v>
      </c>
      <c r="T129" s="21">
        <f t="shared" si="19"/>
        <v>48.045189524552931</v>
      </c>
      <c r="U129" s="21">
        <f t="shared" si="20"/>
        <v>754.74049317960021</v>
      </c>
      <c r="V129" s="21">
        <f t="shared" si="21"/>
        <v>19.67156356808864</v>
      </c>
      <c r="W129" s="21">
        <f t="shared" si="22"/>
        <v>38.965220670954388</v>
      </c>
      <c r="X129" s="21">
        <f t="shared" si="23"/>
        <v>15.136685985413999</v>
      </c>
      <c r="Y129" s="21">
        <f t="shared" si="24"/>
        <v>33.286410004361827</v>
      </c>
      <c r="Z129" s="21">
        <f t="shared" si="25"/>
        <v>10.213688249267205</v>
      </c>
      <c r="AA129" s="21">
        <f t="shared" si="26"/>
        <v>76.796721946240112</v>
      </c>
      <c r="AC129" s="19">
        <f t="shared" si="27"/>
        <v>0.99999999999999989</v>
      </c>
      <c r="AD129" s="19">
        <f t="shared" si="28"/>
        <v>1</v>
      </c>
      <c r="AE129" s="19">
        <f t="shared" si="29"/>
        <v>1.0000000000000002</v>
      </c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</row>
    <row r="130" spans="1:78" s="19" customFormat="1" x14ac:dyDescent="0.35">
      <c r="A130" s="19" t="s">
        <v>91</v>
      </c>
      <c r="B130" s="19" t="s">
        <v>281</v>
      </c>
      <c r="C130" s="20">
        <v>45632.631944444445</v>
      </c>
      <c r="D130" s="19" t="s">
        <v>259</v>
      </c>
      <c r="E130" s="19" t="s">
        <v>175</v>
      </c>
      <c r="F130" s="21">
        <f t="shared" si="30"/>
        <v>2240613</v>
      </c>
      <c r="G130" s="21">
        <f t="shared" si="6"/>
        <v>970363.3</v>
      </c>
      <c r="H130" s="21">
        <f t="shared" si="7"/>
        <v>787527</v>
      </c>
      <c r="I130" s="21">
        <f t="shared" si="8"/>
        <v>723.67692988751901</v>
      </c>
      <c r="J130" s="21">
        <f t="shared" si="9"/>
        <v>1127619.0495818164</v>
      </c>
      <c r="K130" s="21">
        <f t="shared" si="10"/>
        <v>14.635274403936954</v>
      </c>
      <c r="L130" s="21">
        <f t="shared" si="11"/>
        <v>128.54020445374243</v>
      </c>
      <c r="M130" s="21">
        <f t="shared" si="12"/>
        <v>202.22755906486049</v>
      </c>
      <c r="N130" s="21">
        <f t="shared" si="13"/>
        <v>12.930204959044554</v>
      </c>
      <c r="O130" s="21">
        <f t="shared" si="14"/>
        <v>27.437006103766389</v>
      </c>
      <c r="P130" s="21">
        <f t="shared" si="15"/>
        <v>8.2321599493753386</v>
      </c>
      <c r="Q130" s="21">
        <f t="shared" si="16"/>
        <v>4.6996105107598556</v>
      </c>
      <c r="R130" s="21">
        <f t="shared" si="17"/>
        <v>1.5665368369199517</v>
      </c>
      <c r="S130" s="21">
        <f t="shared" si="18"/>
        <v>3.5247078830698912</v>
      </c>
      <c r="T130" s="21">
        <f t="shared" si="19"/>
        <v>3.1330736738399034</v>
      </c>
      <c r="U130" s="21">
        <f t="shared" si="20"/>
        <v>13.326147822177155</v>
      </c>
      <c r="V130" s="21">
        <f t="shared" si="21"/>
        <v>5.8850978468073851</v>
      </c>
      <c r="W130" s="21">
        <f t="shared" si="22"/>
        <v>5.0912447199898425</v>
      </c>
      <c r="X130" s="21">
        <f t="shared" si="23"/>
        <v>4.6996105107598556</v>
      </c>
      <c r="Y130" s="21">
        <f t="shared" si="24"/>
        <v>3.9163420922998791</v>
      </c>
      <c r="Z130" s="21">
        <f t="shared" si="25"/>
        <v>3.5247078830698912</v>
      </c>
      <c r="AA130" s="21">
        <f t="shared" si="26"/>
        <v>14.501050449867119</v>
      </c>
      <c r="AC130" s="19">
        <f t="shared" si="27"/>
        <v>1</v>
      </c>
      <c r="AD130" s="19">
        <f t="shared" si="28"/>
        <v>1</v>
      </c>
      <c r="AE130" s="19">
        <f t="shared" si="29"/>
        <v>1</v>
      </c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</row>
    <row r="131" spans="1:78" s="19" customFormat="1" x14ac:dyDescent="0.35">
      <c r="A131" s="19" t="s">
        <v>94</v>
      </c>
      <c r="B131" s="19" t="s">
        <v>282</v>
      </c>
      <c r="C131" s="20">
        <v>45632.634722222225</v>
      </c>
      <c r="D131" s="19" t="s">
        <v>259</v>
      </c>
      <c r="E131" s="19" t="s">
        <v>175</v>
      </c>
      <c r="F131" s="21">
        <f t="shared" si="30"/>
        <v>2240613</v>
      </c>
      <c r="G131" s="21">
        <f t="shared" si="6"/>
        <v>970363.3</v>
      </c>
      <c r="H131" s="21">
        <f t="shared" si="7"/>
        <v>787527</v>
      </c>
      <c r="I131" s="21">
        <f t="shared" si="8"/>
        <v>739.72627509001632</v>
      </c>
      <c r="J131" s="21">
        <f t="shared" si="9"/>
        <v>1130746.0018959141</v>
      </c>
      <c r="K131" s="21">
        <f t="shared" si="10"/>
        <v>420.85291259007829</v>
      </c>
      <c r="L131" s="21">
        <f t="shared" si="11"/>
        <v>1208.0398690613965</v>
      </c>
      <c r="M131" s="21">
        <f t="shared" si="12"/>
        <v>2114.1396164990119</v>
      </c>
      <c r="N131" s="21">
        <f t="shared" si="13"/>
        <v>266.7379182734004</v>
      </c>
      <c r="O131" s="21">
        <f t="shared" si="14"/>
        <v>654.60370027976796</v>
      </c>
      <c r="P131" s="21">
        <f t="shared" si="15"/>
        <v>102.70930936386735</v>
      </c>
      <c r="Q131" s="21">
        <f t="shared" si="16"/>
        <v>70.274798516511169</v>
      </c>
      <c r="R131" s="21">
        <f t="shared" si="17"/>
        <v>18.149892333073129</v>
      </c>
      <c r="S131" s="21">
        <f t="shared" si="18"/>
        <v>8.4963597079004014</v>
      </c>
      <c r="T131" s="21">
        <f t="shared" si="19"/>
        <v>21.23568677913266</v>
      </c>
      <c r="U131" s="21">
        <f t="shared" si="20"/>
        <v>38.614130500690905</v>
      </c>
      <c r="V131" s="21">
        <f t="shared" si="21"/>
        <v>27.803424958245856</v>
      </c>
      <c r="W131" s="21">
        <f t="shared" si="22"/>
        <v>22.392859696404987</v>
      </c>
      <c r="X131" s="21">
        <f t="shared" si="23"/>
        <v>16.221270804285922</v>
      </c>
      <c r="Y131" s="21">
        <f t="shared" si="24"/>
        <v>12.739327071232259</v>
      </c>
      <c r="Z131" s="21">
        <f t="shared" si="25"/>
        <v>20.464238167617776</v>
      </c>
      <c r="AA131" s="21">
        <f t="shared" si="26"/>
        <v>21.621411084890099</v>
      </c>
      <c r="AC131" s="19">
        <f t="shared" si="27"/>
        <v>1</v>
      </c>
      <c r="AD131" s="19">
        <f t="shared" si="28"/>
        <v>1</v>
      </c>
      <c r="AE131" s="19">
        <f t="shared" si="29"/>
        <v>1</v>
      </c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</row>
    <row r="132" spans="1:78" s="19" customFormat="1" x14ac:dyDescent="0.35">
      <c r="A132" s="19" t="s">
        <v>97</v>
      </c>
      <c r="B132" s="19" t="s">
        <v>283</v>
      </c>
      <c r="C132" s="20">
        <v>45632.638194444444</v>
      </c>
      <c r="D132" s="19" t="s">
        <v>259</v>
      </c>
      <c r="E132" s="19" t="s">
        <v>175</v>
      </c>
      <c r="F132" s="21">
        <f t="shared" si="30"/>
        <v>2240613</v>
      </c>
      <c r="G132" s="21">
        <f t="shared" si="6"/>
        <v>970363.3</v>
      </c>
      <c r="H132" s="21">
        <f t="shared" si="7"/>
        <v>787527.00000000012</v>
      </c>
      <c r="I132" s="21">
        <f t="shared" si="8"/>
        <v>2788.3171726569071</v>
      </c>
      <c r="J132" s="21">
        <f t="shared" si="9"/>
        <v>1135776.1775498209</v>
      </c>
      <c r="K132" s="21">
        <f t="shared" si="10"/>
        <v>10453.865026747222</v>
      </c>
      <c r="L132" s="21">
        <f t="shared" si="11"/>
        <v>2798.2383457362307</v>
      </c>
      <c r="M132" s="21">
        <f t="shared" si="12"/>
        <v>4876.5801152363847</v>
      </c>
      <c r="N132" s="21">
        <f t="shared" si="13"/>
        <v>9399.2131870769153</v>
      </c>
      <c r="O132" s="21">
        <f t="shared" si="14"/>
        <v>19001.012621852264</v>
      </c>
      <c r="P132" s="21">
        <f t="shared" si="15"/>
        <v>2830.0798278426628</v>
      </c>
      <c r="Q132" s="21">
        <f t="shared" si="16"/>
        <v>2117.4152416487423</v>
      </c>
      <c r="R132" s="21">
        <f t="shared" si="17"/>
        <v>400.18675858591308</v>
      </c>
      <c r="S132" s="21">
        <f t="shared" si="18"/>
        <v>286.79667529267698</v>
      </c>
      <c r="T132" s="21">
        <f t="shared" si="19"/>
        <v>472.81883946723434</v>
      </c>
      <c r="U132" s="21">
        <f t="shared" si="20"/>
        <v>563.2287726524271</v>
      </c>
      <c r="V132" s="21">
        <f t="shared" si="21"/>
        <v>516.90831335759003</v>
      </c>
      <c r="W132" s="21">
        <f t="shared" si="22"/>
        <v>425.01772618197913</v>
      </c>
      <c r="X132" s="21">
        <f t="shared" si="23"/>
        <v>272.72045796485071</v>
      </c>
      <c r="Y132" s="21">
        <f t="shared" si="24"/>
        <v>179.33921237996745</v>
      </c>
      <c r="Z132" s="21">
        <f t="shared" si="25"/>
        <v>221.95803669875926</v>
      </c>
      <c r="AA132" s="21">
        <f t="shared" si="26"/>
        <v>192.31494363383433</v>
      </c>
      <c r="AC132" s="19">
        <f t="shared" si="27"/>
        <v>0.99999999999999989</v>
      </c>
      <c r="AD132" s="19">
        <f t="shared" si="28"/>
        <v>1</v>
      </c>
      <c r="AE132" s="19">
        <f t="shared" si="29"/>
        <v>1</v>
      </c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</row>
    <row r="133" spans="1:78" s="19" customFormat="1" x14ac:dyDescent="0.35">
      <c r="A133" s="19" t="s">
        <v>99</v>
      </c>
      <c r="B133" s="19" t="s">
        <v>284</v>
      </c>
      <c r="C133" s="20">
        <v>45632.640972222223</v>
      </c>
      <c r="D133" s="19" t="s">
        <v>259</v>
      </c>
      <c r="E133" s="19" t="s">
        <v>175</v>
      </c>
      <c r="F133" s="21">
        <f t="shared" si="30"/>
        <v>2240613</v>
      </c>
      <c r="G133" s="21">
        <f t="shared" si="6"/>
        <v>970363.3</v>
      </c>
      <c r="H133" s="21">
        <f t="shared" si="7"/>
        <v>787527</v>
      </c>
      <c r="I133" s="21">
        <f t="shared" si="8"/>
        <v>50134.029751378519</v>
      </c>
      <c r="J133" s="21">
        <f t="shared" si="9"/>
        <v>1133941.4310862741</v>
      </c>
      <c r="K133" s="21">
        <f t="shared" si="10"/>
        <v>511974.45389826532</v>
      </c>
      <c r="L133" s="21">
        <f t="shared" si="11"/>
        <v>37752.35888468648</v>
      </c>
      <c r="M133" s="21">
        <f t="shared" si="12"/>
        <v>65734.001563327765</v>
      </c>
      <c r="N133" s="21">
        <f t="shared" si="13"/>
        <v>236689.61337633213</v>
      </c>
      <c r="O133" s="21">
        <f t="shared" si="14"/>
        <v>932372.38561385206</v>
      </c>
      <c r="P133" s="21">
        <f t="shared" si="15"/>
        <v>144424.90136596587</v>
      </c>
      <c r="Q133" s="21">
        <f t="shared" si="16"/>
        <v>123448.89751491421</v>
      </c>
      <c r="R133" s="21">
        <f t="shared" si="17"/>
        <v>30019.54151026488</v>
      </c>
      <c r="S133" s="21">
        <f t="shared" si="18"/>
        <v>20141.674888920181</v>
      </c>
      <c r="T133" s="21">
        <f t="shared" si="19"/>
        <v>32777.010816058879</v>
      </c>
      <c r="U133" s="21">
        <f t="shared" si="20"/>
        <v>30682.195467488375</v>
      </c>
      <c r="V133" s="21">
        <f t="shared" si="21"/>
        <v>41175.02845907717</v>
      </c>
      <c r="W133" s="21">
        <f t="shared" si="22"/>
        <v>31268.781859019273</v>
      </c>
      <c r="X133" s="21">
        <f t="shared" si="23"/>
        <v>19135.283351302198</v>
      </c>
      <c r="Y133" s="21">
        <f t="shared" si="24"/>
        <v>11586.599977622256</v>
      </c>
      <c r="Z133" s="21">
        <f t="shared" si="25"/>
        <v>16719.506583282593</v>
      </c>
      <c r="AA133" s="21">
        <f t="shared" si="26"/>
        <v>10709.657632912613</v>
      </c>
      <c r="AC133" s="19">
        <f t="shared" si="27"/>
        <v>1</v>
      </c>
      <c r="AD133" s="19">
        <f t="shared" si="28"/>
        <v>1</v>
      </c>
      <c r="AE133" s="19">
        <f t="shared" si="29"/>
        <v>1</v>
      </c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</row>
    <row r="134" spans="1:78" s="19" customFormat="1" x14ac:dyDescent="0.35">
      <c r="A134" s="19" t="s">
        <v>101</v>
      </c>
      <c r="B134" s="19" t="s">
        <v>285</v>
      </c>
      <c r="C134" s="20">
        <v>45632.644444444442</v>
      </c>
      <c r="D134" s="19" t="s">
        <v>259</v>
      </c>
      <c r="E134" s="19" t="s">
        <v>175</v>
      </c>
      <c r="F134" s="21">
        <f t="shared" si="30"/>
        <v>2240613</v>
      </c>
      <c r="G134" s="21">
        <f t="shared" si="6"/>
        <v>970363.3</v>
      </c>
      <c r="H134" s="21">
        <f t="shared" si="7"/>
        <v>787527</v>
      </c>
      <c r="I134" s="21">
        <f t="shared" si="8"/>
        <v>6286.702778702881</v>
      </c>
      <c r="J134" s="21">
        <f t="shared" si="9"/>
        <v>1118217.8411378425</v>
      </c>
      <c r="K134" s="21">
        <f t="shared" si="10"/>
        <v>42567.107383898554</v>
      </c>
      <c r="L134" s="21">
        <f t="shared" si="11"/>
        <v>2069.8696927714182</v>
      </c>
      <c r="M134" s="21">
        <f t="shared" si="12"/>
        <v>3566.3907494181549</v>
      </c>
      <c r="N134" s="21">
        <f t="shared" si="13"/>
        <v>53883.978392035227</v>
      </c>
      <c r="O134" s="21">
        <f t="shared" si="14"/>
        <v>78855.072175163805</v>
      </c>
      <c r="P134" s="21">
        <f t="shared" si="15"/>
        <v>14240.858517070064</v>
      </c>
      <c r="Q134" s="21">
        <f t="shared" si="16"/>
        <v>10435.581840673556</v>
      </c>
      <c r="R134" s="21">
        <f t="shared" si="17"/>
        <v>1734.9735782517878</v>
      </c>
      <c r="S134" s="21">
        <f t="shared" si="18"/>
        <v>1259.6550923577815</v>
      </c>
      <c r="T134" s="21">
        <f t="shared" si="19"/>
        <v>2012.6086869475894</v>
      </c>
      <c r="U134" s="21">
        <f t="shared" si="20"/>
        <v>1795.8014360701775</v>
      </c>
      <c r="V134" s="21">
        <f t="shared" si="21"/>
        <v>2442.6810233829005</v>
      </c>
      <c r="W134" s="21">
        <f t="shared" si="22"/>
        <v>1941.5171425564847</v>
      </c>
      <c r="X134" s="21">
        <f t="shared" si="23"/>
        <v>1249.0476916300731</v>
      </c>
      <c r="Y134" s="21">
        <f t="shared" si="24"/>
        <v>778.3407039822265</v>
      </c>
      <c r="Z134" s="21">
        <f t="shared" si="25"/>
        <v>1119.610669428863</v>
      </c>
      <c r="AA134" s="21">
        <f t="shared" si="26"/>
        <v>709.73153959940623</v>
      </c>
      <c r="AC134" s="19">
        <f t="shared" si="27"/>
        <v>1</v>
      </c>
      <c r="AD134" s="19">
        <f t="shared" si="28"/>
        <v>1</v>
      </c>
      <c r="AE134" s="19">
        <f t="shared" si="29"/>
        <v>1</v>
      </c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</row>
    <row r="135" spans="1:78" s="19" customFormat="1" x14ac:dyDescent="0.35">
      <c r="A135" s="19" t="s">
        <v>103</v>
      </c>
      <c r="B135" s="19" t="s">
        <v>286</v>
      </c>
      <c r="C135" s="20">
        <v>45632.647222222222</v>
      </c>
      <c r="D135" s="19" t="s">
        <v>259</v>
      </c>
      <c r="E135" s="19" t="s">
        <v>175</v>
      </c>
      <c r="F135" s="21">
        <f t="shared" si="30"/>
        <v>2240613</v>
      </c>
      <c r="G135" s="21">
        <f t="shared" si="6"/>
        <v>970363.3</v>
      </c>
      <c r="H135" s="21">
        <f t="shared" si="7"/>
        <v>787527</v>
      </c>
      <c r="I135" s="21">
        <f t="shared" si="8"/>
        <v>18412.110730185726</v>
      </c>
      <c r="J135" s="21">
        <f t="shared" si="9"/>
        <v>1127965.1715369287</v>
      </c>
      <c r="K135" s="21">
        <f t="shared" si="10"/>
        <v>450407.59106875217</v>
      </c>
      <c r="L135" s="21">
        <f t="shared" si="11"/>
        <v>13503.130231871774</v>
      </c>
      <c r="M135" s="21">
        <f t="shared" si="12"/>
        <v>23179.049631707931</v>
      </c>
      <c r="N135" s="21">
        <f t="shared" si="13"/>
        <v>371892.78118252789</v>
      </c>
      <c r="O135" s="21">
        <f t="shared" si="14"/>
        <v>1151656.3438510518</v>
      </c>
      <c r="P135" s="21">
        <f t="shared" si="15"/>
        <v>199251.53046216385</v>
      </c>
      <c r="Q135" s="21">
        <f t="shared" si="16"/>
        <v>162887.92208830459</v>
      </c>
      <c r="R135" s="21">
        <f t="shared" si="17"/>
        <v>34356.841437285759</v>
      </c>
      <c r="S135" s="21">
        <f t="shared" si="18"/>
        <v>24673.02578764148</v>
      </c>
      <c r="T135" s="21">
        <f t="shared" si="19"/>
        <v>37242.875463676108</v>
      </c>
      <c r="U135" s="21">
        <f t="shared" si="20"/>
        <v>29924.062385962869</v>
      </c>
      <c r="V135" s="21">
        <f t="shared" si="21"/>
        <v>35454.082143358006</v>
      </c>
      <c r="W135" s="21">
        <f t="shared" si="22"/>
        <v>24452.30483822805</v>
      </c>
      <c r="X135" s="21">
        <f t="shared" si="23"/>
        <v>13566.681042053997</v>
      </c>
      <c r="Y135" s="21">
        <f t="shared" si="24"/>
        <v>7533.2285509262101</v>
      </c>
      <c r="Z135" s="21">
        <f t="shared" si="25"/>
        <v>10296.725505767628</v>
      </c>
      <c r="AA135" s="21">
        <f t="shared" si="26"/>
        <v>6483.9328898952499</v>
      </c>
      <c r="AC135" s="19">
        <f t="shared" si="27"/>
        <v>1</v>
      </c>
      <c r="AD135" s="19">
        <f t="shared" si="28"/>
        <v>1</v>
      </c>
      <c r="AE135" s="19">
        <f t="shared" si="29"/>
        <v>1</v>
      </c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</row>
    <row r="136" spans="1:78" s="19" customFormat="1" x14ac:dyDescent="0.35">
      <c r="A136" s="19" t="s">
        <v>105</v>
      </c>
      <c r="B136" s="19" t="s">
        <v>287</v>
      </c>
      <c r="C136" s="20">
        <v>45632.65</v>
      </c>
      <c r="D136" s="19" t="s">
        <v>259</v>
      </c>
      <c r="E136" s="19" t="s">
        <v>175</v>
      </c>
      <c r="F136" s="21">
        <f t="shared" si="30"/>
        <v>2240613</v>
      </c>
      <c r="G136" s="21">
        <f t="shared" si="6"/>
        <v>970363.3</v>
      </c>
      <c r="H136" s="21">
        <f t="shared" si="7"/>
        <v>787527</v>
      </c>
      <c r="I136" s="21">
        <f t="shared" si="8"/>
        <v>6583.9549368159378</v>
      </c>
      <c r="J136" s="21">
        <f t="shared" si="9"/>
        <v>1130741.4686701114</v>
      </c>
      <c r="K136" s="21">
        <f t="shared" si="10"/>
        <v>22177.88445659944</v>
      </c>
      <c r="L136" s="21">
        <f t="shared" si="11"/>
        <v>6448.5376953593004</v>
      </c>
      <c r="M136" s="21">
        <f t="shared" si="12"/>
        <v>11044.501859745098</v>
      </c>
      <c r="N136" s="21">
        <f t="shared" si="13"/>
        <v>21124.914269996279</v>
      </c>
      <c r="O136" s="21">
        <f t="shared" si="14"/>
        <v>42672.453834666281</v>
      </c>
      <c r="P136" s="21">
        <f t="shared" si="15"/>
        <v>6208.2171753905632</v>
      </c>
      <c r="Q136" s="21">
        <f t="shared" si="16"/>
        <v>4354.8787492443025</v>
      </c>
      <c r="R136" s="21">
        <f t="shared" si="17"/>
        <v>737.92811649440227</v>
      </c>
      <c r="S136" s="21">
        <f t="shared" si="18"/>
        <v>509.79962336465422</v>
      </c>
      <c r="T136" s="21">
        <f t="shared" si="19"/>
        <v>857.9334618322672</v>
      </c>
      <c r="U136" s="21">
        <f t="shared" si="20"/>
        <v>783.19686420631751</v>
      </c>
      <c r="V136" s="21">
        <f t="shared" si="21"/>
        <v>1051.5793326959217</v>
      </c>
      <c r="W136" s="21">
        <f t="shared" si="22"/>
        <v>905.35555473210718</v>
      </c>
      <c r="X136" s="21">
        <f t="shared" si="23"/>
        <v>576.61152270891648</v>
      </c>
      <c r="Y136" s="21">
        <f t="shared" si="24"/>
        <v>402.37485779588167</v>
      </c>
      <c r="Z136" s="21">
        <f t="shared" si="25"/>
        <v>560.45173404638138</v>
      </c>
      <c r="AA136" s="21">
        <f t="shared" si="26"/>
        <v>392.31621383246699</v>
      </c>
      <c r="AC136" s="19">
        <f t="shared" si="27"/>
        <v>1</v>
      </c>
      <c r="AD136" s="19">
        <f t="shared" si="28"/>
        <v>1</v>
      </c>
      <c r="AE136" s="19">
        <f t="shared" si="29"/>
        <v>1</v>
      </c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</row>
    <row r="137" spans="1:78" s="19" customFormat="1" x14ac:dyDescent="0.35">
      <c r="A137" s="19" t="s">
        <v>107</v>
      </c>
      <c r="B137" s="19" t="s">
        <v>288</v>
      </c>
      <c r="C137" s="20">
        <v>45632.65347222222</v>
      </c>
      <c r="D137" s="19" t="s">
        <v>259</v>
      </c>
      <c r="E137" s="19" t="s">
        <v>175</v>
      </c>
      <c r="F137" s="21">
        <f t="shared" si="30"/>
        <v>2240613</v>
      </c>
      <c r="G137" s="21">
        <f t="shared" si="6"/>
        <v>970363.3</v>
      </c>
      <c r="H137" s="21">
        <f t="shared" si="7"/>
        <v>787527</v>
      </c>
      <c r="I137" s="21">
        <f t="shared" si="8"/>
        <v>133209.00188561177</v>
      </c>
      <c r="J137" s="21">
        <f t="shared" si="9"/>
        <v>1161031.7454783351</v>
      </c>
      <c r="K137" s="21">
        <f t="shared" si="10"/>
        <v>369579.38127619581</v>
      </c>
      <c r="L137" s="21">
        <f t="shared" si="11"/>
        <v>105920.09230875339</v>
      </c>
      <c r="M137" s="21">
        <f t="shared" si="12"/>
        <v>184246.97728942762</v>
      </c>
      <c r="N137" s="21">
        <f t="shared" si="13"/>
        <v>199405.22425369621</v>
      </c>
      <c r="O137" s="21">
        <f t="shared" si="14"/>
        <v>510895.39508468</v>
      </c>
      <c r="P137" s="21">
        <f t="shared" si="15"/>
        <v>75916.889631165759</v>
      </c>
      <c r="Q137" s="21">
        <f t="shared" si="16"/>
        <v>53765.212426317288</v>
      </c>
      <c r="R137" s="21">
        <f t="shared" si="17"/>
        <v>10785.624958846522</v>
      </c>
      <c r="S137" s="21">
        <f t="shared" si="18"/>
        <v>6789.450711319033</v>
      </c>
      <c r="T137" s="21">
        <f t="shared" si="19"/>
        <v>13649.005043712035</v>
      </c>
      <c r="U137" s="21">
        <f t="shared" si="20"/>
        <v>14478.195412594298</v>
      </c>
      <c r="V137" s="21">
        <f t="shared" si="21"/>
        <v>23658.555617549533</v>
      </c>
      <c r="W137" s="21">
        <f t="shared" si="22"/>
        <v>20387.441334522868</v>
      </c>
      <c r="X137" s="21">
        <f t="shared" si="23"/>
        <v>14729.558873902874</v>
      </c>
      <c r="Y137" s="21">
        <f t="shared" si="24"/>
        <v>10573.006496635553</v>
      </c>
      <c r="Z137" s="21">
        <f t="shared" si="25"/>
        <v>16363.308052815399</v>
      </c>
      <c r="AA137" s="21">
        <f t="shared" si="26"/>
        <v>11009.853528471212</v>
      </c>
      <c r="AC137" s="19">
        <f t="shared" si="27"/>
        <v>1</v>
      </c>
      <c r="AD137" s="19">
        <f t="shared" si="28"/>
        <v>1</v>
      </c>
      <c r="AE137" s="19">
        <f t="shared" si="29"/>
        <v>1</v>
      </c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</row>
    <row r="138" spans="1:78" s="19" customFormat="1" x14ac:dyDescent="0.35">
      <c r="A138" s="19" t="s">
        <v>109</v>
      </c>
      <c r="B138" s="19" t="s">
        <v>290</v>
      </c>
      <c r="C138" s="20">
        <v>45632.65625</v>
      </c>
      <c r="D138" s="19" t="s">
        <v>259</v>
      </c>
      <c r="E138" s="19" t="s">
        <v>175</v>
      </c>
      <c r="F138" s="21">
        <f t="shared" si="30"/>
        <v>2240613</v>
      </c>
      <c r="G138" s="21">
        <f t="shared" si="6"/>
        <v>970363.29999999993</v>
      </c>
      <c r="H138" s="21">
        <f t="shared" si="7"/>
        <v>787526.99999999988</v>
      </c>
      <c r="I138" s="21">
        <f t="shared" si="8"/>
        <v>11377.43973334677</v>
      </c>
      <c r="J138" s="21">
        <f t="shared" si="9"/>
        <v>1158021.8944991939</v>
      </c>
      <c r="K138" s="21">
        <f t="shared" si="10"/>
        <v>107927.65386364119</v>
      </c>
      <c r="L138" s="21">
        <f t="shared" si="11"/>
        <v>89998.578310805751</v>
      </c>
      <c r="M138" s="21">
        <f t="shared" si="12"/>
        <v>156096.01214580273</v>
      </c>
      <c r="N138" s="21">
        <f t="shared" si="13"/>
        <v>87906.925543026402</v>
      </c>
      <c r="O138" s="21">
        <f t="shared" si="14"/>
        <v>148214.61510508717</v>
      </c>
      <c r="P138" s="21">
        <f t="shared" si="15"/>
        <v>26611.559262688872</v>
      </c>
      <c r="Q138" s="21">
        <f t="shared" si="16"/>
        <v>19311.533448021699</v>
      </c>
      <c r="R138" s="21">
        <f t="shared" si="17"/>
        <v>3545.8427962888504</v>
      </c>
      <c r="S138" s="21">
        <f t="shared" si="18"/>
        <v>2776.2827787073857</v>
      </c>
      <c r="T138" s="21">
        <f t="shared" si="19"/>
        <v>4364.2036831323921</v>
      </c>
      <c r="U138" s="21">
        <f t="shared" si="20"/>
        <v>4023.2505892309032</v>
      </c>
      <c r="V138" s="21">
        <f t="shared" si="21"/>
        <v>5739.8719253665176</v>
      </c>
      <c r="W138" s="21">
        <f t="shared" si="22"/>
        <v>4758.1102605108154</v>
      </c>
      <c r="X138" s="21">
        <f t="shared" si="23"/>
        <v>3199.9922703894945</v>
      </c>
      <c r="Y138" s="21">
        <f t="shared" si="24"/>
        <v>2159.0737081928933</v>
      </c>
      <c r="Z138" s="21">
        <f t="shared" si="25"/>
        <v>3215.4906020660769</v>
      </c>
      <c r="AA138" s="21">
        <f t="shared" si="26"/>
        <v>2269.4393788614871</v>
      </c>
      <c r="AC138" s="19">
        <f t="shared" si="27"/>
        <v>1.0000000000000002</v>
      </c>
      <c r="AD138" s="19">
        <f t="shared" si="28"/>
        <v>1</v>
      </c>
      <c r="AE138" s="19">
        <f t="shared" si="29"/>
        <v>1.0000000000000002</v>
      </c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</row>
    <row r="139" spans="1:78" s="19" customFormat="1" x14ac:dyDescent="0.35">
      <c r="A139" s="19" t="s">
        <v>111</v>
      </c>
      <c r="B139" s="19" t="s">
        <v>289</v>
      </c>
      <c r="C139" s="20">
        <v>45632.659722222219</v>
      </c>
      <c r="D139" s="19" t="s">
        <v>259</v>
      </c>
      <c r="E139" s="19" t="s">
        <v>175</v>
      </c>
      <c r="F139" s="21">
        <f t="shared" si="30"/>
        <v>2240613</v>
      </c>
      <c r="G139" s="21">
        <f t="shared" si="6"/>
        <v>970363.3</v>
      </c>
      <c r="H139" s="21">
        <f t="shared" si="7"/>
        <v>787527</v>
      </c>
      <c r="I139" s="21">
        <f t="shared" si="8"/>
        <v>44050.310042446261</v>
      </c>
      <c r="J139" s="21">
        <f t="shared" si="9"/>
        <v>1148499.9752426599</v>
      </c>
      <c r="K139" s="21">
        <f t="shared" si="10"/>
        <v>205845.81675315773</v>
      </c>
      <c r="L139" s="21">
        <f t="shared" si="11"/>
        <v>62269.057607372139</v>
      </c>
      <c r="M139" s="21">
        <f t="shared" si="12"/>
        <v>105632.32340309424</v>
      </c>
      <c r="N139" s="21">
        <f t="shared" si="13"/>
        <v>199448.67713582236</v>
      </c>
      <c r="O139" s="21">
        <f t="shared" si="14"/>
        <v>608337.12659118499</v>
      </c>
      <c r="P139" s="21">
        <f t="shared" si="15"/>
        <v>75137.241715183176</v>
      </c>
      <c r="Q139" s="21">
        <f t="shared" si="16"/>
        <v>53268.397207182352</v>
      </c>
      <c r="R139" s="21">
        <f t="shared" si="17"/>
        <v>9810.8860080914565</v>
      </c>
      <c r="S139" s="21">
        <f t="shared" si="18"/>
        <v>6951.4026038939783</v>
      </c>
      <c r="T139" s="21">
        <f t="shared" si="19"/>
        <v>11191.291286680687</v>
      </c>
      <c r="U139" s="21">
        <f t="shared" si="20"/>
        <v>10355.058801913674</v>
      </c>
      <c r="V139" s="21">
        <f t="shared" si="21"/>
        <v>14992.135534530664</v>
      </c>
      <c r="W139" s="21">
        <f t="shared" si="22"/>
        <v>11935.744098116607</v>
      </c>
      <c r="X139" s="21">
        <f t="shared" si="23"/>
        <v>8082.6788374793468</v>
      </c>
      <c r="Y139" s="21">
        <f t="shared" si="24"/>
        <v>5467.8981257732839</v>
      </c>
      <c r="Z139" s="21">
        <f t="shared" si="25"/>
        <v>8206.9151136151868</v>
      </c>
      <c r="AA139" s="21">
        <f t="shared" si="26"/>
        <v>5397.1361667316223</v>
      </c>
      <c r="AC139" s="19">
        <f t="shared" si="27"/>
        <v>1</v>
      </c>
      <c r="AD139" s="19">
        <f t="shared" si="28"/>
        <v>1</v>
      </c>
      <c r="AE139" s="19">
        <f t="shared" si="29"/>
        <v>1</v>
      </c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</row>
    <row r="140" spans="1:78" s="19" customFormat="1" x14ac:dyDescent="0.35">
      <c r="A140" s="19" t="s">
        <v>113</v>
      </c>
      <c r="B140" s="19" t="s">
        <v>291</v>
      </c>
      <c r="C140" s="20">
        <v>45632.662499999999</v>
      </c>
      <c r="D140" s="19" t="s">
        <v>259</v>
      </c>
      <c r="E140" s="19" t="s">
        <v>175</v>
      </c>
      <c r="F140" s="21">
        <f t="shared" si="30"/>
        <v>2240613</v>
      </c>
      <c r="G140" s="21">
        <f t="shared" si="6"/>
        <v>970363.3</v>
      </c>
      <c r="H140" s="21">
        <f t="shared" si="7"/>
        <v>787527.00000000012</v>
      </c>
      <c r="I140" s="21">
        <f t="shared" si="8"/>
        <v>17042.882129162033</v>
      </c>
      <c r="J140" s="21">
        <f t="shared" si="9"/>
        <v>1188335.1770007962</v>
      </c>
      <c r="K140" s="21">
        <f t="shared" si="10"/>
        <v>95674.070779840622</v>
      </c>
      <c r="L140" s="21">
        <f t="shared" si="11"/>
        <v>162614.62325886174</v>
      </c>
      <c r="M140" s="21">
        <f t="shared" si="12"/>
        <v>283777.39573517157</v>
      </c>
      <c r="N140" s="21">
        <f t="shared" si="13"/>
        <v>164186.4157421811</v>
      </c>
      <c r="O140" s="21">
        <f t="shared" si="14"/>
        <v>381874.58204167191</v>
      </c>
      <c r="P140" s="21">
        <f t="shared" si="15"/>
        <v>52390.088304851139</v>
      </c>
      <c r="Q140" s="21">
        <f t="shared" si="16"/>
        <v>36440.183415457395</v>
      </c>
      <c r="R140" s="21">
        <f t="shared" si="17"/>
        <v>6048.7532176464347</v>
      </c>
      <c r="S140" s="21">
        <f t="shared" si="18"/>
        <v>4536.2208520971126</v>
      </c>
      <c r="T140" s="21">
        <f t="shared" si="19"/>
        <v>7176.2143380745301</v>
      </c>
      <c r="U140" s="21">
        <f t="shared" si="20"/>
        <v>6221.1996301805402</v>
      </c>
      <c r="V140" s="21">
        <f t="shared" si="21"/>
        <v>8534.2112723307309</v>
      </c>
      <c r="W140" s="21">
        <f t="shared" si="22"/>
        <v>6785.8361355485677</v>
      </c>
      <c r="X140" s="21">
        <f t="shared" si="23"/>
        <v>4356.4872741714298</v>
      </c>
      <c r="Y140" s="21">
        <f t="shared" si="24"/>
        <v>2819.9250847017843</v>
      </c>
      <c r="Z140" s="21">
        <f t="shared" si="25"/>
        <v>3984.5349069630292</v>
      </c>
      <c r="AA140" s="21">
        <f t="shared" si="26"/>
        <v>2668.8154132258978</v>
      </c>
      <c r="AC140" s="19">
        <f t="shared" si="27"/>
        <v>0.99999999999999989</v>
      </c>
      <c r="AD140" s="19">
        <f t="shared" si="28"/>
        <v>1</v>
      </c>
      <c r="AE140" s="19">
        <f t="shared" si="29"/>
        <v>1</v>
      </c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</row>
    <row r="141" spans="1:78" s="19" customFormat="1" x14ac:dyDescent="0.35">
      <c r="A141" s="19" t="s">
        <v>62</v>
      </c>
      <c r="B141" s="19" t="s">
        <v>26</v>
      </c>
      <c r="C141" s="20">
        <v>45632.665972222225</v>
      </c>
      <c r="D141" s="19" t="s">
        <v>259</v>
      </c>
      <c r="E141" s="19" t="s">
        <v>175</v>
      </c>
      <c r="F141" s="21">
        <f t="shared" si="30"/>
        <v>2240613</v>
      </c>
      <c r="G141" s="21">
        <f t="shared" si="6"/>
        <v>970363.3</v>
      </c>
      <c r="H141" s="21">
        <f t="shared" si="7"/>
        <v>787527</v>
      </c>
      <c r="I141" s="21">
        <f t="shared" si="8"/>
        <v>752.87473860373416</v>
      </c>
      <c r="J141" s="21">
        <f t="shared" si="9"/>
        <v>1128694.5723077657</v>
      </c>
      <c r="K141" s="21">
        <f t="shared" si="10"/>
        <v>149.34379117228852</v>
      </c>
      <c r="L141" s="21">
        <f t="shared" si="11"/>
        <v>645.08350773883353</v>
      </c>
      <c r="M141" s="21">
        <f t="shared" si="12"/>
        <v>1110.0889824894296</v>
      </c>
      <c r="N141" s="21">
        <f t="shared" si="13"/>
        <v>160.27897935587697</v>
      </c>
      <c r="O141" s="21">
        <f t="shared" si="14"/>
        <v>343.96479667496203</v>
      </c>
      <c r="P141" s="21">
        <f t="shared" si="15"/>
        <v>101.21245098507265</v>
      </c>
      <c r="Q141" s="21">
        <f t="shared" si="16"/>
        <v>35.707651537998728</v>
      </c>
      <c r="R141" s="21">
        <f t="shared" si="17"/>
        <v>17.12590119219168</v>
      </c>
      <c r="S141" s="21">
        <f t="shared" si="18"/>
        <v>37.891425268421798</v>
      </c>
      <c r="T141" s="21">
        <f t="shared" si="19"/>
        <v>24.414983778874067</v>
      </c>
      <c r="U141" s="21">
        <f t="shared" si="20"/>
        <v>219.3315444470407</v>
      </c>
      <c r="V141" s="21">
        <f t="shared" si="21"/>
        <v>31.694229546950943</v>
      </c>
      <c r="W141" s="21">
        <f t="shared" si="22"/>
        <v>49.184093027546467</v>
      </c>
      <c r="X141" s="21">
        <f t="shared" si="23"/>
        <v>15.670052038576303</v>
      </c>
      <c r="Y141" s="21">
        <f t="shared" si="24"/>
        <v>51.731829046373377</v>
      </c>
      <c r="Z141" s="21">
        <f t="shared" si="25"/>
        <v>18.581750345807055</v>
      </c>
      <c r="AA141" s="21">
        <f t="shared" si="26"/>
        <v>85.983631430756731</v>
      </c>
      <c r="AC141" s="19">
        <f t="shared" si="27"/>
        <v>1</v>
      </c>
      <c r="AD141" s="19">
        <f t="shared" si="28"/>
        <v>1</v>
      </c>
      <c r="AE141" s="19">
        <f t="shared" si="29"/>
        <v>1</v>
      </c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</row>
    <row r="142" spans="1:78" s="19" customFormat="1" x14ac:dyDescent="0.35">
      <c r="A142" s="19" t="s">
        <v>59</v>
      </c>
      <c r="B142" s="19" t="s">
        <v>272</v>
      </c>
      <c r="C142" s="20">
        <v>45632.668749999997</v>
      </c>
      <c r="D142" s="19" t="s">
        <v>259</v>
      </c>
      <c r="E142" s="19" t="s">
        <v>175</v>
      </c>
      <c r="F142" s="21">
        <f t="shared" si="30"/>
        <v>2240613</v>
      </c>
      <c r="G142" s="21">
        <f t="shared" si="6"/>
        <v>970363.3</v>
      </c>
      <c r="H142" s="21">
        <f t="shared" si="7"/>
        <v>787527</v>
      </c>
      <c r="I142" s="21">
        <f t="shared" si="8"/>
        <v>464950.94359553873</v>
      </c>
      <c r="J142" s="21">
        <f t="shared" si="9"/>
        <v>1117931.031150199</v>
      </c>
      <c r="K142" s="21">
        <f t="shared" si="10"/>
        <v>617685.54519726825</v>
      </c>
      <c r="L142" s="21">
        <f t="shared" si="11"/>
        <v>60.744801302194858</v>
      </c>
      <c r="M142" s="21">
        <f t="shared" si="12"/>
        <v>92.398882886184182</v>
      </c>
      <c r="N142" s="21">
        <f t="shared" si="13"/>
        <v>625049.07700864261</v>
      </c>
      <c r="O142" s="21">
        <f t="shared" si="14"/>
        <v>619542.56322592602</v>
      </c>
      <c r="P142" s="21">
        <f t="shared" si="15"/>
        <v>789929.12823147746</v>
      </c>
      <c r="Q142" s="21">
        <f t="shared" si="16"/>
        <v>143373.30125141615</v>
      </c>
      <c r="R142" s="21">
        <f t="shared" si="17"/>
        <v>121451.77114834297</v>
      </c>
      <c r="S142" s="21">
        <f t="shared" si="18"/>
        <v>397673.07263428345</v>
      </c>
      <c r="T142" s="21">
        <f t="shared" si="19"/>
        <v>137976.05276862549</v>
      </c>
      <c r="U142" s="21">
        <f t="shared" si="20"/>
        <v>838451.47227355791</v>
      </c>
      <c r="V142" s="21">
        <f t="shared" si="21"/>
        <v>206054.36521911301</v>
      </c>
      <c r="W142" s="21">
        <f t="shared" si="22"/>
        <v>818970.24453632254</v>
      </c>
      <c r="X142" s="21">
        <f t="shared" si="23"/>
        <v>187256.75087205315</v>
      </c>
      <c r="Y142" s="21">
        <f t="shared" si="24"/>
        <v>847683.9111392604</v>
      </c>
      <c r="Z142" s="21">
        <f t="shared" si="25"/>
        <v>189188.72790216762</v>
      </c>
      <c r="AA142" s="21">
        <f t="shared" si="26"/>
        <v>823576.04089446669</v>
      </c>
      <c r="AC142" s="19">
        <f t="shared" si="27"/>
        <v>1</v>
      </c>
      <c r="AD142" s="19">
        <f t="shared" si="28"/>
        <v>1</v>
      </c>
      <c r="AE142" s="19">
        <f t="shared" si="29"/>
        <v>1</v>
      </c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</row>
    <row r="143" spans="1:78" s="19" customFormat="1" x14ac:dyDescent="0.35">
      <c r="A143" s="19" t="s">
        <v>62</v>
      </c>
      <c r="B143" s="19" t="s">
        <v>26</v>
      </c>
      <c r="C143" s="20">
        <v>45632.671527777777</v>
      </c>
      <c r="D143" s="19" t="s">
        <v>259</v>
      </c>
      <c r="E143" s="19" t="s">
        <v>175</v>
      </c>
      <c r="F143" s="21">
        <f t="shared" si="30"/>
        <v>2240613</v>
      </c>
      <c r="G143" s="21">
        <f t="shared" si="6"/>
        <v>970363.3</v>
      </c>
      <c r="H143" s="21">
        <f t="shared" si="7"/>
        <v>787527</v>
      </c>
      <c r="I143" s="21">
        <f t="shared" si="8"/>
        <v>1133.5459726488723</v>
      </c>
      <c r="J143" s="21">
        <f t="shared" si="9"/>
        <v>1120984.1265401926</v>
      </c>
      <c r="K143" s="21">
        <f t="shared" si="10"/>
        <v>450.45797871868405</v>
      </c>
      <c r="L143" s="21">
        <f t="shared" si="11"/>
        <v>575.37401503025649</v>
      </c>
      <c r="M143" s="21">
        <f t="shared" si="12"/>
        <v>940.58344175096147</v>
      </c>
      <c r="N143" s="21">
        <f t="shared" si="13"/>
        <v>464.02284016535958</v>
      </c>
      <c r="O143" s="21">
        <f t="shared" si="14"/>
        <v>551.42950073731879</v>
      </c>
      <c r="P143" s="21">
        <f t="shared" si="15"/>
        <v>538.85307235818584</v>
      </c>
      <c r="Q143" s="21">
        <f t="shared" si="16"/>
        <v>113.19476005257391</v>
      </c>
      <c r="R143" s="21">
        <f t="shared" si="17"/>
        <v>85.172312638274775</v>
      </c>
      <c r="S143" s="21">
        <f t="shared" si="18"/>
        <v>300.86054287828176</v>
      </c>
      <c r="T143" s="21">
        <f t="shared" si="19"/>
        <v>104.34504220130856</v>
      </c>
      <c r="U143" s="21">
        <f t="shared" si="20"/>
        <v>723.41714957177021</v>
      </c>
      <c r="V143" s="21">
        <f t="shared" si="21"/>
        <v>146.37373597863396</v>
      </c>
      <c r="W143" s="21">
        <f t="shared" si="22"/>
        <v>565.24710802086474</v>
      </c>
      <c r="X143" s="21">
        <f t="shared" si="23"/>
        <v>132.73581308073349</v>
      </c>
      <c r="Y143" s="21">
        <f t="shared" si="24"/>
        <v>607.6441252633158</v>
      </c>
      <c r="Z143" s="21">
        <f t="shared" si="25"/>
        <v>127.93765334585173</v>
      </c>
      <c r="AA143" s="21">
        <f t="shared" si="26"/>
        <v>643.42127482174965</v>
      </c>
      <c r="AC143" s="19">
        <f t="shared" si="27"/>
        <v>1</v>
      </c>
      <c r="AD143" s="19">
        <f t="shared" si="28"/>
        <v>1</v>
      </c>
      <c r="AE143" s="19">
        <f t="shared" si="29"/>
        <v>1</v>
      </c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</row>
    <row r="144" spans="1:78" s="19" customFormat="1" x14ac:dyDescent="0.35">
      <c r="A144" s="19" t="s">
        <v>62</v>
      </c>
      <c r="B144" s="19" t="s">
        <v>26</v>
      </c>
      <c r="C144" s="20">
        <v>45632.675000000003</v>
      </c>
      <c r="D144" s="19" t="s">
        <v>259</v>
      </c>
      <c r="E144" s="19" t="s">
        <v>175</v>
      </c>
      <c r="F144" s="21">
        <f t="shared" si="30"/>
        <v>2240613</v>
      </c>
      <c r="G144" s="21">
        <f t="shared" si="6"/>
        <v>970363.3</v>
      </c>
      <c r="H144" s="21">
        <f t="shared" si="7"/>
        <v>787527</v>
      </c>
      <c r="I144" s="21">
        <f t="shared" si="8"/>
        <v>868.50313915214679</v>
      </c>
      <c r="J144" s="21">
        <f t="shared" si="9"/>
        <v>1113029.2942156522</v>
      </c>
      <c r="K144" s="21">
        <f t="shared" si="10"/>
        <v>195.35147374219446</v>
      </c>
      <c r="L144" s="21">
        <f t="shared" si="11"/>
        <v>557.99075158851156</v>
      </c>
      <c r="M144" s="21">
        <f t="shared" si="12"/>
        <v>960.25221247230354</v>
      </c>
      <c r="N144" s="21">
        <f t="shared" si="13"/>
        <v>185.14416994722095</v>
      </c>
      <c r="O144" s="21">
        <f t="shared" si="14"/>
        <v>239.23971094667635</v>
      </c>
      <c r="P144" s="21">
        <f t="shared" si="15"/>
        <v>219.27366329023667</v>
      </c>
      <c r="Q144" s="21">
        <f t="shared" si="16"/>
        <v>43.15165502531692</v>
      </c>
      <c r="R144" s="21">
        <f t="shared" si="17"/>
        <v>37.57689512330321</v>
      </c>
      <c r="S144" s="21">
        <f t="shared" si="18"/>
        <v>125.37685242691009</v>
      </c>
      <c r="T144" s="21">
        <f t="shared" si="19"/>
        <v>43.15165502531692</v>
      </c>
      <c r="U144" s="21">
        <f t="shared" si="20"/>
        <v>375.00556068789149</v>
      </c>
      <c r="V144" s="21">
        <f t="shared" si="21"/>
        <v>67.710732431485411</v>
      </c>
      <c r="W144" s="21">
        <f t="shared" si="22"/>
        <v>207.220354555933</v>
      </c>
      <c r="X144" s="21">
        <f t="shared" si="23"/>
        <v>43.89495634558542</v>
      </c>
      <c r="Y144" s="21">
        <f t="shared" si="24"/>
        <v>207.96365587620147</v>
      </c>
      <c r="Z144" s="21">
        <f t="shared" si="25"/>
        <v>50.223062180303678</v>
      </c>
      <c r="AA144" s="21">
        <f t="shared" si="26"/>
        <v>239.9557464850549</v>
      </c>
      <c r="AC144" s="19">
        <f t="shared" si="27"/>
        <v>1</v>
      </c>
      <c r="AD144" s="19">
        <f t="shared" si="28"/>
        <v>1</v>
      </c>
      <c r="AE144" s="19">
        <f t="shared" si="29"/>
        <v>1</v>
      </c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</row>
    <row r="145" spans="1:78" s="22" customFormat="1" ht="17" customHeight="1" x14ac:dyDescent="0.35">
      <c r="A145" s="22" t="s">
        <v>26</v>
      </c>
      <c r="B145" s="22" t="s">
        <v>258</v>
      </c>
      <c r="C145" s="23">
        <v>45632.677777777775</v>
      </c>
      <c r="D145" s="22" t="s">
        <v>260</v>
      </c>
      <c r="E145" s="22" t="s">
        <v>175</v>
      </c>
      <c r="F145" s="24">
        <f t="shared" si="30"/>
        <v>2183943</v>
      </c>
      <c r="G145" s="24">
        <f t="shared" si="6"/>
        <v>821367.6</v>
      </c>
      <c r="H145" s="24">
        <f t="shared" si="7"/>
        <v>833141.6</v>
      </c>
      <c r="I145" s="24">
        <f t="shared" si="8"/>
        <v>1709.38</v>
      </c>
      <c r="J145" s="24">
        <f t="shared" si="9"/>
        <v>1196646</v>
      </c>
      <c r="K145" s="24">
        <f t="shared" si="10"/>
        <v>98.15</v>
      </c>
      <c r="L145" s="24">
        <f t="shared" si="11"/>
        <v>45.19</v>
      </c>
      <c r="M145" s="24">
        <f t="shared" si="12"/>
        <v>72.59</v>
      </c>
      <c r="N145" s="24">
        <f t="shared" si="13"/>
        <v>72.22</v>
      </c>
      <c r="O145" s="24">
        <f t="shared" si="14"/>
        <v>81.849999999999994</v>
      </c>
      <c r="P145" s="24">
        <f t="shared" si="15"/>
        <v>72.22</v>
      </c>
      <c r="Q145" s="24">
        <f t="shared" si="16"/>
        <v>30</v>
      </c>
      <c r="R145" s="24">
        <f t="shared" si="17"/>
        <v>16.3</v>
      </c>
      <c r="S145" s="24">
        <f t="shared" si="18"/>
        <v>28.89</v>
      </c>
      <c r="T145" s="24">
        <f t="shared" si="19"/>
        <v>10</v>
      </c>
      <c r="U145" s="24">
        <f t="shared" si="20"/>
        <v>82.96</v>
      </c>
      <c r="V145" s="24">
        <f t="shared" si="21"/>
        <v>30.37</v>
      </c>
      <c r="W145" s="24">
        <f t="shared" si="22"/>
        <v>56.67</v>
      </c>
      <c r="X145" s="24">
        <f t="shared" si="23"/>
        <v>14.07</v>
      </c>
      <c r="Y145" s="24">
        <f t="shared" si="24"/>
        <v>58.52</v>
      </c>
      <c r="Z145" s="24">
        <f t="shared" si="25"/>
        <v>14.82</v>
      </c>
      <c r="AA145" s="24">
        <f t="shared" si="26"/>
        <v>92.59</v>
      </c>
      <c r="AC145" s="22">
        <f>$H$49/H145</f>
        <v>1</v>
      </c>
      <c r="AD145" s="22">
        <f>$F$49/F145</f>
        <v>1</v>
      </c>
      <c r="AE145" s="22">
        <f>$G$49/G145</f>
        <v>1</v>
      </c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</row>
    <row r="146" spans="1:78" s="22" customFormat="1" x14ac:dyDescent="0.35">
      <c r="A146" s="22" t="s">
        <v>28</v>
      </c>
      <c r="B146" s="22" t="s">
        <v>265</v>
      </c>
      <c r="C146" s="23">
        <v>45632.681250000001</v>
      </c>
      <c r="D146" s="22" t="s">
        <v>260</v>
      </c>
      <c r="E146" s="22" t="s">
        <v>175</v>
      </c>
      <c r="F146" s="24">
        <f t="shared" si="30"/>
        <v>2183943</v>
      </c>
      <c r="G146" s="24">
        <f t="shared" si="6"/>
        <v>821367.6</v>
      </c>
      <c r="H146" s="24">
        <f t="shared" si="7"/>
        <v>833141.6</v>
      </c>
      <c r="I146" s="24">
        <f t="shared" si="8"/>
        <v>12033.078212130151</v>
      </c>
      <c r="J146" s="24">
        <f t="shared" si="9"/>
        <v>1190507.0425986655</v>
      </c>
      <c r="K146" s="24">
        <f t="shared" si="10"/>
        <v>13543.000153670822</v>
      </c>
      <c r="L146" s="24">
        <f t="shared" si="11"/>
        <v>46.542173285679404</v>
      </c>
      <c r="M146" s="24">
        <f t="shared" si="12"/>
        <v>72.553944877527002</v>
      </c>
      <c r="N146" s="24">
        <f t="shared" si="13"/>
        <v>13394.291313462627</v>
      </c>
      <c r="O146" s="24">
        <f t="shared" si="14"/>
        <v>12862.766634236441</v>
      </c>
      <c r="P146" s="24">
        <f t="shared" si="15"/>
        <v>15430.264040473827</v>
      </c>
      <c r="Q146" s="24">
        <f t="shared" si="16"/>
        <v>2763.3302066024539</v>
      </c>
      <c r="R146" s="24">
        <f t="shared" si="17"/>
        <v>2246.4171580566754</v>
      </c>
      <c r="S146" s="24">
        <f t="shared" si="18"/>
        <v>7309.4065768054752</v>
      </c>
      <c r="T146" s="24">
        <f t="shared" si="19"/>
        <v>2449.3665455900687</v>
      </c>
      <c r="U146" s="24">
        <f t="shared" si="20"/>
        <v>15277.392239957195</v>
      </c>
      <c r="V146" s="24">
        <f t="shared" si="21"/>
        <v>3668.616646862024</v>
      </c>
      <c r="W146" s="24">
        <f t="shared" si="22"/>
        <v>14477.237920905576</v>
      </c>
      <c r="X146" s="24">
        <f t="shared" si="23"/>
        <v>3334.0805870835143</v>
      </c>
      <c r="Y146" s="24">
        <f t="shared" si="24"/>
        <v>14677.402618856111</v>
      </c>
      <c r="Z146" s="24">
        <f t="shared" si="25"/>
        <v>3261.194364088673</v>
      </c>
      <c r="AA146" s="24">
        <f t="shared" si="26"/>
        <v>14366.163110696523</v>
      </c>
      <c r="AC146" s="22">
        <f t="shared" ref="AC146:AC192" si="31">$H$49/H146</f>
        <v>1</v>
      </c>
      <c r="AD146" s="22">
        <f t="shared" ref="AD146:AD192" si="32">$F$49/F146</f>
        <v>1</v>
      </c>
      <c r="AE146" s="22">
        <f t="shared" ref="AE146:AE192" si="33">$G$49/G146</f>
        <v>1</v>
      </c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</row>
    <row r="147" spans="1:78" s="22" customFormat="1" x14ac:dyDescent="0.35">
      <c r="A147" s="22" t="s">
        <v>30</v>
      </c>
      <c r="B147" s="22" t="s">
        <v>262</v>
      </c>
      <c r="C147" s="23">
        <v>45632.684027777781</v>
      </c>
      <c r="D147" s="22" t="s">
        <v>260</v>
      </c>
      <c r="E147" s="22" t="s">
        <v>175</v>
      </c>
      <c r="F147" s="24">
        <f t="shared" si="30"/>
        <v>2183943</v>
      </c>
      <c r="G147" s="24">
        <f t="shared" si="6"/>
        <v>821367.60000000009</v>
      </c>
      <c r="H147" s="24">
        <f t="shared" si="7"/>
        <v>833141.6</v>
      </c>
      <c r="I147" s="24">
        <f t="shared" si="8"/>
        <v>107387.81179410667</v>
      </c>
      <c r="J147" s="24">
        <f t="shared" si="9"/>
        <v>1200526.9344386323</v>
      </c>
      <c r="K147" s="24">
        <f t="shared" si="10"/>
        <v>133579.15528825374</v>
      </c>
      <c r="L147" s="24">
        <f t="shared" si="11"/>
        <v>65.509337487778481</v>
      </c>
      <c r="M147" s="24">
        <f t="shared" si="12"/>
        <v>104.15120211540936</v>
      </c>
      <c r="N147" s="24">
        <f t="shared" si="13"/>
        <v>133469.13953057531</v>
      </c>
      <c r="O147" s="24">
        <f t="shared" si="14"/>
        <v>128503.42642532851</v>
      </c>
      <c r="P147" s="24">
        <f t="shared" si="15"/>
        <v>153858.5109555785</v>
      </c>
      <c r="Q147" s="24">
        <f t="shared" si="16"/>
        <v>27113.926916980039</v>
      </c>
      <c r="R147" s="24">
        <f t="shared" si="17"/>
        <v>22429.464595006528</v>
      </c>
      <c r="S147" s="24">
        <f t="shared" si="18"/>
        <v>72269.672964593017</v>
      </c>
      <c r="T147" s="24">
        <f t="shared" si="19"/>
        <v>24912.013050941881</v>
      </c>
      <c r="U147" s="24">
        <f t="shared" si="20"/>
        <v>152463.22245722337</v>
      </c>
      <c r="V147" s="24">
        <f t="shared" si="21"/>
        <v>36704.232283371428</v>
      </c>
      <c r="W147" s="24">
        <f t="shared" si="22"/>
        <v>145217.60195406439</v>
      </c>
      <c r="X147" s="24">
        <f t="shared" si="23"/>
        <v>32766.384914128244</v>
      </c>
      <c r="Y147" s="24">
        <f t="shared" si="24"/>
        <v>147196.17821942092</v>
      </c>
      <c r="Z147" s="24">
        <f t="shared" si="25"/>
        <v>32444.564627859836</v>
      </c>
      <c r="AA147" s="24">
        <f t="shared" si="26"/>
        <v>143626.14284465389</v>
      </c>
      <c r="AC147" s="22">
        <f t="shared" si="31"/>
        <v>1</v>
      </c>
      <c r="AD147" s="22">
        <f t="shared" si="32"/>
        <v>1</v>
      </c>
      <c r="AE147" s="22">
        <f t="shared" si="33"/>
        <v>0.99999999999999989</v>
      </c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</row>
    <row r="148" spans="1:78" s="22" customFormat="1" x14ac:dyDescent="0.35">
      <c r="A148" s="22" t="s">
        <v>32</v>
      </c>
      <c r="B148" s="22" t="s">
        <v>263</v>
      </c>
      <c r="C148" s="23">
        <v>45632.686805555553</v>
      </c>
      <c r="D148" s="22" t="s">
        <v>260</v>
      </c>
      <c r="E148" s="22" t="s">
        <v>175</v>
      </c>
      <c r="F148" s="24">
        <f t="shared" si="30"/>
        <v>2183943</v>
      </c>
      <c r="G148" s="24">
        <f t="shared" si="6"/>
        <v>821367.6</v>
      </c>
      <c r="H148" s="24">
        <f t="shared" si="7"/>
        <v>833141.6</v>
      </c>
      <c r="I148" s="24">
        <f t="shared" si="8"/>
        <v>1095892.4101083078</v>
      </c>
      <c r="J148" s="24">
        <f t="shared" si="9"/>
        <v>1195403.0488289041</v>
      </c>
      <c r="K148" s="24">
        <f t="shared" si="10"/>
        <v>1371747.4216452241</v>
      </c>
      <c r="L148" s="24">
        <f t="shared" si="11"/>
        <v>315.51316062668462</v>
      </c>
      <c r="M148" s="24">
        <f t="shared" si="12"/>
        <v>549.75281570284722</v>
      </c>
      <c r="N148" s="24">
        <f t="shared" si="13"/>
        <v>1378642.295943134</v>
      </c>
      <c r="O148" s="24">
        <f t="shared" si="14"/>
        <v>1332409.9228736789</v>
      </c>
      <c r="P148" s="24">
        <f t="shared" si="15"/>
        <v>1587411.7517596693</v>
      </c>
      <c r="Q148" s="24">
        <f t="shared" si="16"/>
        <v>268370.40677364822</v>
      </c>
      <c r="R148" s="24">
        <f t="shared" si="17"/>
        <v>224126.25595269105</v>
      </c>
      <c r="S148" s="24">
        <f t="shared" si="18"/>
        <v>718104.62125853228</v>
      </c>
      <c r="T148" s="24">
        <f t="shared" si="19"/>
        <v>247340.06467589579</v>
      </c>
      <c r="U148" s="24">
        <f t="shared" si="20"/>
        <v>1551024.9855224956</v>
      </c>
      <c r="V148" s="24">
        <f t="shared" si="21"/>
        <v>365615.75631228287</v>
      </c>
      <c r="W148" s="24">
        <f t="shared" si="22"/>
        <v>1466227.2422323429</v>
      </c>
      <c r="X148" s="24">
        <f t="shared" si="23"/>
        <v>329319.91372748336</v>
      </c>
      <c r="Y148" s="24">
        <f t="shared" si="24"/>
        <v>1490195.3996375739</v>
      </c>
      <c r="Z148" s="24">
        <f t="shared" si="25"/>
        <v>321102.05905525776</v>
      </c>
      <c r="AA148" s="24">
        <f t="shared" si="26"/>
        <v>1459911.0647617131</v>
      </c>
      <c r="AC148" s="22">
        <f t="shared" si="31"/>
        <v>1</v>
      </c>
      <c r="AD148" s="22">
        <f t="shared" si="32"/>
        <v>1</v>
      </c>
      <c r="AE148" s="22">
        <f t="shared" si="33"/>
        <v>1</v>
      </c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</row>
    <row r="149" spans="1:78" s="22" customFormat="1" x14ac:dyDescent="0.35">
      <c r="A149" s="22" t="s">
        <v>34</v>
      </c>
      <c r="B149" s="22" t="s">
        <v>266</v>
      </c>
      <c r="C149" s="23">
        <v>45632.69027777778</v>
      </c>
      <c r="D149" s="22" t="s">
        <v>260</v>
      </c>
      <c r="E149" s="22" t="s">
        <v>175</v>
      </c>
      <c r="F149" s="24">
        <f t="shared" si="30"/>
        <v>2183943</v>
      </c>
      <c r="G149" s="24">
        <f t="shared" si="6"/>
        <v>821367.6</v>
      </c>
      <c r="H149" s="24">
        <f t="shared" si="7"/>
        <v>833141.6</v>
      </c>
      <c r="I149" s="24">
        <f t="shared" si="8"/>
        <v>4828176.5280420603</v>
      </c>
      <c r="J149" s="24">
        <f t="shared" si="9"/>
        <v>1163697.5917838258</v>
      </c>
      <c r="K149" s="24">
        <f t="shared" si="10"/>
        <v>6152743.8556443509</v>
      </c>
      <c r="L149" s="24">
        <f t="shared" si="11"/>
        <v>6234.7502930183191</v>
      </c>
      <c r="M149" s="24">
        <f t="shared" si="12"/>
        <v>10757.602007467283</v>
      </c>
      <c r="N149" s="24">
        <f t="shared" si="13"/>
        <v>6219399.5521298461</v>
      </c>
      <c r="O149" s="24">
        <f t="shared" si="14"/>
        <v>6023976.7264044927</v>
      </c>
      <c r="P149" s="24">
        <f t="shared" si="15"/>
        <v>7178994.2537478935</v>
      </c>
      <c r="Q149" s="24">
        <f t="shared" si="16"/>
        <v>1272685.2334573234</v>
      </c>
      <c r="R149" s="24">
        <f t="shared" si="17"/>
        <v>1043847.6091241972</v>
      </c>
      <c r="S149" s="24">
        <f t="shared" si="18"/>
        <v>3317697.9452779191</v>
      </c>
      <c r="T149" s="24">
        <f t="shared" si="19"/>
        <v>1155161.9502842459</v>
      </c>
      <c r="U149" s="24">
        <f t="shared" si="20"/>
        <v>6919028.2221362963</v>
      </c>
      <c r="V149" s="24">
        <f t="shared" si="21"/>
        <v>1722226.1329006243</v>
      </c>
      <c r="W149" s="24">
        <f t="shared" si="22"/>
        <v>6622329.9184328327</v>
      </c>
      <c r="X149" s="24">
        <f t="shared" si="23"/>
        <v>1558935.7218520991</v>
      </c>
      <c r="Y149" s="24">
        <f t="shared" si="24"/>
        <v>6739066.1665969053</v>
      </c>
      <c r="Z149" s="24">
        <f t="shared" si="25"/>
        <v>1526648.4294019956</v>
      </c>
      <c r="AA149" s="24">
        <f t="shared" si="26"/>
        <v>6592568.4823483229</v>
      </c>
      <c r="AC149" s="22">
        <f t="shared" si="31"/>
        <v>1</v>
      </c>
      <c r="AD149" s="22">
        <f t="shared" si="32"/>
        <v>1</v>
      </c>
      <c r="AE149" s="22">
        <f t="shared" si="33"/>
        <v>1</v>
      </c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</row>
    <row r="150" spans="1:78" s="22" customFormat="1" x14ac:dyDescent="0.35">
      <c r="A150" s="22" t="s">
        <v>36</v>
      </c>
      <c r="B150" s="22" t="s">
        <v>264</v>
      </c>
      <c r="C150" s="23">
        <v>45632.693055555559</v>
      </c>
      <c r="D150" s="22" t="s">
        <v>260</v>
      </c>
      <c r="E150" s="22" t="s">
        <v>175</v>
      </c>
      <c r="F150" s="24">
        <f t="shared" si="30"/>
        <v>2183943</v>
      </c>
      <c r="G150" s="24">
        <f t="shared" si="6"/>
        <v>821367.6</v>
      </c>
      <c r="H150" s="24">
        <f t="shared" si="7"/>
        <v>833141.6</v>
      </c>
      <c r="I150" s="24">
        <f t="shared" si="8"/>
        <v>10086769.064878343</v>
      </c>
      <c r="J150" s="24">
        <f t="shared" si="9"/>
        <v>1122487.4639600751</v>
      </c>
      <c r="K150" s="24">
        <f t="shared" si="10"/>
        <v>12705548.865413902</v>
      </c>
      <c r="L150" s="24">
        <f t="shared" si="11"/>
        <v>2417.1467461943948</v>
      </c>
      <c r="M150" s="24">
        <f t="shared" si="12"/>
        <v>4277.6176873621644</v>
      </c>
      <c r="N150" s="24">
        <f t="shared" si="13"/>
        <v>13577534.825708676</v>
      </c>
      <c r="O150" s="24">
        <f t="shared" si="14"/>
        <v>13205497.416155666</v>
      </c>
      <c r="P150" s="24">
        <f t="shared" si="15"/>
        <v>15727156.092262385</v>
      </c>
      <c r="Q150" s="24">
        <f t="shared" si="16"/>
        <v>2679062.3654211438</v>
      </c>
      <c r="R150" s="24">
        <f t="shared" si="17"/>
        <v>2233212.1219133418</v>
      </c>
      <c r="S150" s="24">
        <f t="shared" si="18"/>
        <v>6887191.6129957149</v>
      </c>
      <c r="T150" s="24">
        <f t="shared" si="19"/>
        <v>2464497.9455652065</v>
      </c>
      <c r="U150" s="24">
        <f t="shared" si="20"/>
        <v>14631535.40490994</v>
      </c>
      <c r="V150" s="24">
        <f t="shared" si="21"/>
        <v>3587287.7228095219</v>
      </c>
      <c r="W150" s="24">
        <f t="shared" si="22"/>
        <v>13961696.585957086</v>
      </c>
      <c r="X150" s="24">
        <f t="shared" si="23"/>
        <v>3257902.4299648819</v>
      </c>
      <c r="Y150" s="24">
        <f t="shared" si="24"/>
        <v>14131395.63787258</v>
      </c>
      <c r="Z150" s="24">
        <f t="shared" si="25"/>
        <v>3177261.3649048605</v>
      </c>
      <c r="AA150" s="24">
        <f t="shared" si="26"/>
        <v>13864431.438940486</v>
      </c>
      <c r="AC150" s="22">
        <f t="shared" si="31"/>
        <v>1</v>
      </c>
      <c r="AD150" s="22">
        <f t="shared" si="32"/>
        <v>1</v>
      </c>
      <c r="AE150" s="22">
        <f t="shared" si="33"/>
        <v>1</v>
      </c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</row>
    <row r="151" spans="1:78" s="22" customFormat="1" x14ac:dyDescent="0.35">
      <c r="A151" s="22" t="s">
        <v>38</v>
      </c>
      <c r="B151" s="22" t="s">
        <v>267</v>
      </c>
      <c r="C151" s="23">
        <v>45632.695833333331</v>
      </c>
      <c r="D151" s="22" t="s">
        <v>260</v>
      </c>
      <c r="E151" s="22" t="s">
        <v>175</v>
      </c>
      <c r="F151" s="24">
        <f t="shared" si="30"/>
        <v>2183943</v>
      </c>
      <c r="G151" s="24">
        <f t="shared" si="6"/>
        <v>821367.6</v>
      </c>
      <c r="H151" s="24">
        <f t="shared" si="7"/>
        <v>833141.6</v>
      </c>
      <c r="I151" s="24">
        <f t="shared" si="8"/>
        <v>4775.6982233493172</v>
      </c>
      <c r="J151" s="24">
        <f t="shared" si="9"/>
        <v>1193842.3053272977</v>
      </c>
      <c r="K151" s="24">
        <f t="shared" si="10"/>
        <v>3190.0446629749204</v>
      </c>
      <c r="L151" s="24">
        <f t="shared" si="11"/>
        <v>8317.2085666375224</v>
      </c>
      <c r="M151" s="24">
        <f t="shared" si="12"/>
        <v>14147.378733585569</v>
      </c>
      <c r="N151" s="24">
        <f t="shared" si="13"/>
        <v>3091.956161430569</v>
      </c>
      <c r="O151" s="24">
        <f t="shared" si="14"/>
        <v>2975.5152610527534</v>
      </c>
      <c r="P151" s="24">
        <f t="shared" si="15"/>
        <v>3547.0915608500786</v>
      </c>
      <c r="Q151" s="24">
        <f t="shared" si="16"/>
        <v>642.59844063012508</v>
      </c>
      <c r="R151" s="24">
        <f t="shared" si="17"/>
        <v>512.28798302535972</v>
      </c>
      <c r="S151" s="24">
        <f t="shared" si="18"/>
        <v>1613.7411231829394</v>
      </c>
      <c r="T151" s="24">
        <f t="shared" si="19"/>
        <v>561.89389648778729</v>
      </c>
      <c r="U151" s="24">
        <f t="shared" si="20"/>
        <v>3594.5999826408997</v>
      </c>
      <c r="V151" s="24">
        <f t="shared" si="21"/>
        <v>898.81238407556816</v>
      </c>
      <c r="W151" s="24">
        <f t="shared" si="22"/>
        <v>3468.9862976645268</v>
      </c>
      <c r="X151" s="24">
        <f t="shared" si="23"/>
        <v>801.46927306881832</v>
      </c>
      <c r="Y151" s="24">
        <f t="shared" si="24"/>
        <v>3398.6246464379046</v>
      </c>
      <c r="Z151" s="24">
        <f t="shared" si="25"/>
        <v>801.09952713849805</v>
      </c>
      <c r="AA151" s="24">
        <f t="shared" si="26"/>
        <v>3395.2669536652666</v>
      </c>
      <c r="AC151" s="22">
        <f t="shared" si="31"/>
        <v>1</v>
      </c>
      <c r="AD151" s="22">
        <f t="shared" si="32"/>
        <v>1</v>
      </c>
      <c r="AE151" s="22">
        <f t="shared" si="33"/>
        <v>1</v>
      </c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</row>
    <row r="152" spans="1:78" s="22" customFormat="1" x14ac:dyDescent="0.35">
      <c r="A152" s="22" t="s">
        <v>40</v>
      </c>
      <c r="B152" s="22" t="s">
        <v>268</v>
      </c>
      <c r="C152" s="23">
        <v>45632.698611111111</v>
      </c>
      <c r="D152" s="22" t="s">
        <v>260</v>
      </c>
      <c r="E152" s="22" t="s">
        <v>175</v>
      </c>
      <c r="F152" s="24">
        <f t="shared" si="30"/>
        <v>2183943</v>
      </c>
      <c r="G152" s="24">
        <f t="shared" si="6"/>
        <v>821367.6</v>
      </c>
      <c r="H152" s="24">
        <f t="shared" si="7"/>
        <v>833141.6</v>
      </c>
      <c r="I152" s="24">
        <f t="shared" si="8"/>
        <v>3440.2148874726845</v>
      </c>
      <c r="J152" s="24">
        <f t="shared" si="9"/>
        <v>1226989.781407089</v>
      </c>
      <c r="K152" s="24">
        <f t="shared" si="10"/>
        <v>1971.5367479343909</v>
      </c>
      <c r="L152" s="24">
        <f t="shared" si="11"/>
        <v>83141.985620490261</v>
      </c>
      <c r="M152" s="24">
        <f t="shared" si="12"/>
        <v>143711.48491746502</v>
      </c>
      <c r="N152" s="24">
        <f t="shared" si="13"/>
        <v>1993.5673280402671</v>
      </c>
      <c r="O152" s="24">
        <f t="shared" si="14"/>
        <v>1847.4424457274361</v>
      </c>
      <c r="P152" s="24">
        <f t="shared" si="15"/>
        <v>2199.7194032927841</v>
      </c>
      <c r="Q152" s="24">
        <f t="shared" si="16"/>
        <v>384.64801496725266</v>
      </c>
      <c r="R152" s="24">
        <f t="shared" si="17"/>
        <v>318.78209767931133</v>
      </c>
      <c r="S152" s="24">
        <f t="shared" si="18"/>
        <v>1128.4390383616881</v>
      </c>
      <c r="T152" s="24">
        <f t="shared" si="19"/>
        <v>370.72695562068066</v>
      </c>
      <c r="U152" s="24">
        <f t="shared" si="20"/>
        <v>2268.970091776238</v>
      </c>
      <c r="V152" s="24">
        <f t="shared" si="21"/>
        <v>543.86632073472458</v>
      </c>
      <c r="W152" s="24">
        <f t="shared" si="22"/>
        <v>2139.0571401368784</v>
      </c>
      <c r="X152" s="24">
        <f t="shared" si="23"/>
        <v>511.12642787731221</v>
      </c>
      <c r="Y152" s="24">
        <f t="shared" si="24"/>
        <v>2107.3740284269429</v>
      </c>
      <c r="Z152" s="24">
        <f t="shared" si="25"/>
        <v>472.35068885065624</v>
      </c>
      <c r="AA152" s="24">
        <f t="shared" si="26"/>
        <v>2064.4016488819407</v>
      </c>
      <c r="AC152" s="22">
        <f t="shared" si="31"/>
        <v>1</v>
      </c>
      <c r="AD152" s="22">
        <f t="shared" si="32"/>
        <v>1</v>
      </c>
      <c r="AE152" s="22">
        <f t="shared" si="33"/>
        <v>1</v>
      </c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</row>
    <row r="153" spans="1:78" s="22" customFormat="1" x14ac:dyDescent="0.35">
      <c r="A153" s="22" t="s">
        <v>42</v>
      </c>
      <c r="B153" s="22" t="s">
        <v>271</v>
      </c>
      <c r="C153" s="23">
        <v>45632.701388888891</v>
      </c>
      <c r="D153" s="22" t="s">
        <v>260</v>
      </c>
      <c r="E153" s="22" t="s">
        <v>175</v>
      </c>
      <c r="F153" s="24">
        <f t="shared" si="30"/>
        <v>2183943</v>
      </c>
      <c r="G153" s="24">
        <f t="shared" si="6"/>
        <v>821367.60000000009</v>
      </c>
      <c r="H153" s="24">
        <f t="shared" si="7"/>
        <v>833141.6</v>
      </c>
      <c r="I153" s="24">
        <f t="shared" si="8"/>
        <v>2135.1167945606994</v>
      </c>
      <c r="J153" s="24">
        <f t="shared" si="9"/>
        <v>1551688.2816804303</v>
      </c>
      <c r="K153" s="24">
        <f t="shared" si="10"/>
        <v>388.35626287418239</v>
      </c>
      <c r="L153" s="24">
        <f t="shared" si="11"/>
        <v>847088.51210571779</v>
      </c>
      <c r="M153" s="24">
        <f t="shared" si="12"/>
        <v>1472986.4584370076</v>
      </c>
      <c r="N153" s="24">
        <f t="shared" si="13"/>
        <v>443.24749138625174</v>
      </c>
      <c r="O153" s="24">
        <f t="shared" si="14"/>
        <v>349.17511692229971</v>
      </c>
      <c r="P153" s="24">
        <f t="shared" si="15"/>
        <v>395.45953787886185</v>
      </c>
      <c r="Q153" s="24">
        <f t="shared" si="16"/>
        <v>87.38858088173599</v>
      </c>
      <c r="R153" s="24">
        <f t="shared" si="17"/>
        <v>73.201518195074044</v>
      </c>
      <c r="S153" s="24">
        <f t="shared" si="18"/>
        <v>877.32133384432689</v>
      </c>
      <c r="T153" s="24">
        <f t="shared" si="19"/>
        <v>99.268046938838765</v>
      </c>
      <c r="U153" s="24">
        <f t="shared" si="20"/>
        <v>379.82212685187915</v>
      </c>
      <c r="V153" s="24">
        <f t="shared" si="21"/>
        <v>101.94817037855097</v>
      </c>
      <c r="W153" s="24">
        <f t="shared" si="22"/>
        <v>354.9042224394197</v>
      </c>
      <c r="X153" s="24">
        <f t="shared" si="23"/>
        <v>76.26451641188801</v>
      </c>
      <c r="Y153" s="24">
        <f t="shared" si="24"/>
        <v>361.04056683999625</v>
      </c>
      <c r="Z153" s="24">
        <f t="shared" si="25"/>
        <v>78.954987818548915</v>
      </c>
      <c r="AA153" s="24">
        <f t="shared" si="26"/>
        <v>372.15428334289555</v>
      </c>
      <c r="AC153" s="22">
        <f t="shared" si="31"/>
        <v>1</v>
      </c>
      <c r="AD153" s="22">
        <f t="shared" si="32"/>
        <v>1</v>
      </c>
      <c r="AE153" s="22">
        <f t="shared" si="33"/>
        <v>0.99999999999999989</v>
      </c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</row>
    <row r="154" spans="1:78" s="22" customFormat="1" x14ac:dyDescent="0.35">
      <c r="A154" s="22" t="s">
        <v>44</v>
      </c>
      <c r="B154" s="22" t="s">
        <v>269</v>
      </c>
      <c r="C154" s="23">
        <v>45632.704861111109</v>
      </c>
      <c r="D154" s="22" t="s">
        <v>260</v>
      </c>
      <c r="E154" s="22" t="s">
        <v>175</v>
      </c>
      <c r="F154" s="24">
        <f t="shared" si="30"/>
        <v>2183943</v>
      </c>
      <c r="G154" s="24">
        <f t="shared" si="6"/>
        <v>821367.6</v>
      </c>
      <c r="H154" s="24">
        <f t="shared" si="7"/>
        <v>833141.6</v>
      </c>
      <c r="I154" s="24">
        <f t="shared" si="8"/>
        <v>2186.0997118239798</v>
      </c>
      <c r="J154" s="24">
        <f t="shared" si="9"/>
        <v>3019469.6806014515</v>
      </c>
      <c r="K154" s="24">
        <f t="shared" si="10"/>
        <v>585.37210309271643</v>
      </c>
      <c r="L154" s="24">
        <f t="shared" si="11"/>
        <v>4272399.5961909126</v>
      </c>
      <c r="M154" s="24">
        <f t="shared" si="12"/>
        <v>7315528.8003021916</v>
      </c>
      <c r="N154" s="24">
        <f t="shared" si="13"/>
        <v>776.48216190400387</v>
      </c>
      <c r="O154" s="24">
        <f t="shared" si="14"/>
        <v>266.7398343491659</v>
      </c>
      <c r="P154" s="24">
        <f t="shared" si="15"/>
        <v>272.49308704131181</v>
      </c>
      <c r="Q154" s="24">
        <f t="shared" si="16"/>
        <v>88.497484711148232</v>
      </c>
      <c r="R154" s="24">
        <f t="shared" si="17"/>
        <v>130.77274169165455</v>
      </c>
      <c r="S154" s="24">
        <f t="shared" si="18"/>
        <v>3523.1194290135963</v>
      </c>
      <c r="T154" s="24">
        <f t="shared" si="19"/>
        <v>150.52893041936028</v>
      </c>
      <c r="U154" s="24">
        <f t="shared" si="20"/>
        <v>263.13493917187719</v>
      </c>
      <c r="V154" s="24">
        <f t="shared" si="21"/>
        <v>77.435299122254705</v>
      </c>
      <c r="W154" s="24">
        <f t="shared" si="22"/>
        <v>275.77591306082496</v>
      </c>
      <c r="X154" s="24">
        <f t="shared" si="23"/>
        <v>61.242051558184905</v>
      </c>
      <c r="Y154" s="24">
        <f t="shared" si="24"/>
        <v>257.21448304667382</v>
      </c>
      <c r="Z154" s="24">
        <f t="shared" si="25"/>
        <v>75.067116672173356</v>
      </c>
      <c r="AA154" s="24">
        <f t="shared" si="26"/>
        <v>270.25015401063519</v>
      </c>
      <c r="AC154" s="22">
        <f t="shared" si="31"/>
        <v>1</v>
      </c>
      <c r="AD154" s="22">
        <f t="shared" si="32"/>
        <v>1</v>
      </c>
      <c r="AE154" s="22">
        <f t="shared" si="33"/>
        <v>1</v>
      </c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</row>
    <row r="155" spans="1:78" s="22" customFormat="1" x14ac:dyDescent="0.35">
      <c r="A155" s="22" t="s">
        <v>46</v>
      </c>
      <c r="B155" s="22" t="s">
        <v>270</v>
      </c>
      <c r="C155" s="23">
        <v>45632.707638888889</v>
      </c>
      <c r="D155" s="22" t="s">
        <v>260</v>
      </c>
      <c r="E155" s="22" t="s">
        <v>175</v>
      </c>
      <c r="F155" s="24">
        <f t="shared" si="30"/>
        <v>2183943</v>
      </c>
      <c r="G155" s="24">
        <f t="shared" si="6"/>
        <v>821367.60000000009</v>
      </c>
      <c r="H155" s="24">
        <f t="shared" si="7"/>
        <v>833141.60000000009</v>
      </c>
      <c r="I155" s="24">
        <f t="shared" si="8"/>
        <v>2026.2598247474086</v>
      </c>
      <c r="J155" s="24">
        <f t="shared" si="9"/>
        <v>4788160.228052293</v>
      </c>
      <c r="K155" s="24">
        <f t="shared" si="10"/>
        <v>791.9889187651595</v>
      </c>
      <c r="L155" s="24">
        <f t="shared" si="11"/>
        <v>8622122.4110481478</v>
      </c>
      <c r="M155" s="24">
        <f t="shared" si="12"/>
        <v>14918189.976567715</v>
      </c>
      <c r="N155" s="24">
        <f t="shared" si="13"/>
        <v>1184.2759877747974</v>
      </c>
      <c r="O155" s="24">
        <f t="shared" si="14"/>
        <v>185.4555234716311</v>
      </c>
      <c r="P155" s="24">
        <f t="shared" si="15"/>
        <v>160.69558800756596</v>
      </c>
      <c r="Q155" s="24">
        <f t="shared" si="16"/>
        <v>106.21990204104266</v>
      </c>
      <c r="R155" s="24">
        <f t="shared" si="17"/>
        <v>167.09038286484574</v>
      </c>
      <c r="S155" s="24">
        <f t="shared" si="18"/>
        <v>6897.5803715922693</v>
      </c>
      <c r="T155" s="24">
        <f t="shared" si="19"/>
        <v>235.90936480204468</v>
      </c>
      <c r="U155" s="24">
        <f t="shared" si="20"/>
        <v>170.26978331020408</v>
      </c>
      <c r="V155" s="24">
        <f t="shared" si="21"/>
        <v>69.227148210589533</v>
      </c>
      <c r="W155" s="24">
        <f t="shared" si="22"/>
        <v>148.38992281292388</v>
      </c>
      <c r="X155" s="24">
        <f t="shared" si="23"/>
        <v>40.977745604871849</v>
      </c>
      <c r="Y155" s="24">
        <f t="shared" si="24"/>
        <v>148.78734786859368</v>
      </c>
      <c r="Z155" s="24">
        <f t="shared" si="25"/>
        <v>48.14213782464892</v>
      </c>
      <c r="AA155" s="24">
        <f t="shared" si="26"/>
        <v>190.9573686404749</v>
      </c>
      <c r="AC155" s="22">
        <f t="shared" si="31"/>
        <v>0.99999999999999989</v>
      </c>
      <c r="AD155" s="22">
        <f t="shared" si="32"/>
        <v>1</v>
      </c>
      <c r="AE155" s="22">
        <f t="shared" si="33"/>
        <v>0.99999999999999989</v>
      </c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</row>
    <row r="156" spans="1:78" s="22" customFormat="1" x14ac:dyDescent="0.35">
      <c r="A156" s="22" t="s">
        <v>48</v>
      </c>
      <c r="B156" s="22" t="s">
        <v>26</v>
      </c>
      <c r="C156" s="23">
        <v>45632.711111111108</v>
      </c>
      <c r="D156" s="22" t="s">
        <v>260</v>
      </c>
      <c r="E156" s="22" t="s">
        <v>175</v>
      </c>
      <c r="F156" s="24">
        <f t="shared" si="30"/>
        <v>2183943</v>
      </c>
      <c r="G156" s="24">
        <f t="shared" si="6"/>
        <v>821367.6</v>
      </c>
      <c r="H156" s="24">
        <f t="shared" si="7"/>
        <v>833141.60000000009</v>
      </c>
      <c r="I156" s="24">
        <f t="shared" si="8"/>
        <v>2099.8036091737576</v>
      </c>
      <c r="J156" s="24">
        <f t="shared" si="9"/>
        <v>1190665.426367413</v>
      </c>
      <c r="K156" s="24">
        <f t="shared" si="10"/>
        <v>171.59669557678481</v>
      </c>
      <c r="L156" s="24">
        <f t="shared" si="11"/>
        <v>7684.488695779768</v>
      </c>
      <c r="M156" s="24">
        <f t="shared" si="12"/>
        <v>13394.984848257322</v>
      </c>
      <c r="N156" s="24">
        <f t="shared" si="13"/>
        <v>190.05774595454392</v>
      </c>
      <c r="O156" s="24">
        <f t="shared" si="14"/>
        <v>193.58437301836713</v>
      </c>
      <c r="P156" s="24">
        <f t="shared" si="15"/>
        <v>185.36965488766518</v>
      </c>
      <c r="Q156" s="24">
        <f t="shared" si="16"/>
        <v>41.899623053991306</v>
      </c>
      <c r="R156" s="24">
        <f t="shared" si="17"/>
        <v>28.205016245846171</v>
      </c>
      <c r="S156" s="24">
        <f t="shared" si="18"/>
        <v>114.41903813731426</v>
      </c>
      <c r="T156" s="24">
        <f t="shared" si="19"/>
        <v>37.461656749207172</v>
      </c>
      <c r="U156" s="24">
        <f t="shared" si="20"/>
        <v>335.59944706251133</v>
      </c>
      <c r="V156" s="24">
        <f t="shared" si="21"/>
        <v>64.056822472729692</v>
      </c>
      <c r="W156" s="24">
        <f t="shared" si="22"/>
        <v>168.80588010770796</v>
      </c>
      <c r="X156" s="24">
        <f t="shared" si="23"/>
        <v>37.059194118626266</v>
      </c>
      <c r="Y156" s="24">
        <f t="shared" si="24"/>
        <v>157.52604908304829</v>
      </c>
      <c r="Z156" s="24">
        <f t="shared" si="25"/>
        <v>43.107010945734046</v>
      </c>
      <c r="AA156" s="24">
        <f t="shared" si="26"/>
        <v>202.64537318168692</v>
      </c>
      <c r="AC156" s="22">
        <f t="shared" si="31"/>
        <v>0.99999999999999989</v>
      </c>
      <c r="AD156" s="22">
        <f t="shared" si="32"/>
        <v>1</v>
      </c>
      <c r="AE156" s="22">
        <f t="shared" si="33"/>
        <v>1</v>
      </c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</row>
    <row r="157" spans="1:78" s="22" customFormat="1" x14ac:dyDescent="0.35">
      <c r="A157" s="22" t="s">
        <v>51</v>
      </c>
      <c r="B157" s="22" t="s">
        <v>26</v>
      </c>
      <c r="C157" s="23">
        <v>45632.713888888888</v>
      </c>
      <c r="D157" s="22" t="s">
        <v>260</v>
      </c>
      <c r="E157" s="22" t="s">
        <v>175</v>
      </c>
      <c r="F157" s="24">
        <f t="shared" si="30"/>
        <v>2183943</v>
      </c>
      <c r="G157" s="24">
        <f t="shared" si="6"/>
        <v>821367.60000000009</v>
      </c>
      <c r="H157" s="24">
        <f t="shared" si="7"/>
        <v>833141.59999999986</v>
      </c>
      <c r="I157" s="24">
        <f t="shared" si="8"/>
        <v>2002.2929104744794</v>
      </c>
      <c r="J157" s="24">
        <f t="shared" si="9"/>
        <v>1188445.3922133411</v>
      </c>
      <c r="K157" s="24">
        <f t="shared" si="10"/>
        <v>118.41680110265204</v>
      </c>
      <c r="L157" s="24">
        <f t="shared" si="11"/>
        <v>1732.4462211030639</v>
      </c>
      <c r="M157" s="24">
        <f t="shared" si="12"/>
        <v>3016.2155967001281</v>
      </c>
      <c r="N157" s="24">
        <f t="shared" si="13"/>
        <v>113.8680622257388</v>
      </c>
      <c r="O157" s="24">
        <f t="shared" si="14"/>
        <v>120.54685183585103</v>
      </c>
      <c r="P157" s="24">
        <f t="shared" si="15"/>
        <v>108.75825811133548</v>
      </c>
      <c r="Q157" s="24">
        <f t="shared" si="16"/>
        <v>32.12380768895197</v>
      </c>
      <c r="R157" s="24">
        <f t="shared" si="17"/>
        <v>22.48558121730894</v>
      </c>
      <c r="S157" s="24">
        <f t="shared" si="18"/>
        <v>69.061307788938265</v>
      </c>
      <c r="T157" s="24">
        <f t="shared" si="19"/>
        <v>30.519243551940534</v>
      </c>
      <c r="U157" s="24">
        <f t="shared" si="20"/>
        <v>260.21043143521302</v>
      </c>
      <c r="V157" s="24">
        <f t="shared" si="21"/>
        <v>37.338641134239147</v>
      </c>
      <c r="W157" s="24">
        <f t="shared" si="22"/>
        <v>103.20166229872893</v>
      </c>
      <c r="X157" s="24">
        <f t="shared" si="23"/>
        <v>32.52494872320483</v>
      </c>
      <c r="Y157" s="24">
        <f t="shared" si="24"/>
        <v>86.332055560960015</v>
      </c>
      <c r="Z157" s="24">
        <f t="shared" si="25"/>
        <v>21.683299148803222</v>
      </c>
      <c r="AA157" s="24">
        <f t="shared" si="26"/>
        <v>129.69865385856647</v>
      </c>
      <c r="AC157" s="22">
        <f t="shared" si="31"/>
        <v>1.0000000000000002</v>
      </c>
      <c r="AD157" s="22">
        <f t="shared" si="32"/>
        <v>1</v>
      </c>
      <c r="AE157" s="22">
        <f t="shared" si="33"/>
        <v>0.99999999999999989</v>
      </c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</row>
    <row r="158" spans="1:78" s="22" customFormat="1" x14ac:dyDescent="0.35">
      <c r="A158" s="22" t="s">
        <v>53</v>
      </c>
      <c r="B158" s="22" t="s">
        <v>26</v>
      </c>
      <c r="C158" s="23">
        <v>45632.716666666667</v>
      </c>
      <c r="D158" s="22" t="s">
        <v>260</v>
      </c>
      <c r="E158" s="22" t="s">
        <v>175</v>
      </c>
      <c r="F158" s="24">
        <f t="shared" si="30"/>
        <v>2183943</v>
      </c>
      <c r="G158" s="24">
        <f t="shared" si="6"/>
        <v>821367.6</v>
      </c>
      <c r="H158" s="24">
        <f t="shared" si="7"/>
        <v>833141.6</v>
      </c>
      <c r="I158" s="24">
        <f t="shared" si="8"/>
        <v>1976.6293314871143</v>
      </c>
      <c r="J158" s="24">
        <f t="shared" si="9"/>
        <v>1189955.3505321564</v>
      </c>
      <c r="K158" s="24">
        <f t="shared" si="10"/>
        <v>103.59754007598049</v>
      </c>
      <c r="L158" s="24">
        <f t="shared" si="11"/>
        <v>1124.1333952414191</v>
      </c>
      <c r="M158" s="24">
        <f t="shared" si="12"/>
        <v>1891.4754225126928</v>
      </c>
      <c r="N158" s="24">
        <f t="shared" si="13"/>
        <v>93.051478321608769</v>
      </c>
      <c r="O158" s="24">
        <f t="shared" si="14"/>
        <v>98.171917753332124</v>
      </c>
      <c r="P158" s="24">
        <f t="shared" si="15"/>
        <v>90.688198583890312</v>
      </c>
      <c r="Q158" s="24">
        <f t="shared" si="16"/>
        <v>31.618895775936092</v>
      </c>
      <c r="R158" s="24">
        <f t="shared" si="17"/>
        <v>21.6123689514259</v>
      </c>
      <c r="S158" s="24">
        <f t="shared" si="18"/>
        <v>48.033489994544063</v>
      </c>
      <c r="T158" s="24">
        <f t="shared" si="19"/>
        <v>27.220778694320924</v>
      </c>
      <c r="U158" s="24">
        <f t="shared" si="20"/>
        <v>229.33965312805591</v>
      </c>
      <c r="V158" s="24">
        <f t="shared" si="21"/>
        <v>34.41769755514575</v>
      </c>
      <c r="W158" s="24">
        <f t="shared" si="22"/>
        <v>79.241750760403065</v>
      </c>
      <c r="X158" s="24">
        <f t="shared" si="23"/>
        <v>21.212540125824521</v>
      </c>
      <c r="Y158" s="24">
        <f t="shared" si="24"/>
        <v>69.246030120368587</v>
      </c>
      <c r="Z158" s="24">
        <f t="shared" si="25"/>
        <v>20.412882474621764</v>
      </c>
      <c r="AA158" s="24">
        <f t="shared" si="26"/>
        <v>100.05446206062621</v>
      </c>
      <c r="AC158" s="22">
        <f t="shared" si="31"/>
        <v>1</v>
      </c>
      <c r="AD158" s="22">
        <f t="shared" si="32"/>
        <v>1</v>
      </c>
      <c r="AE158" s="22">
        <f t="shared" si="33"/>
        <v>1</v>
      </c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</row>
    <row r="159" spans="1:78" s="22" customFormat="1" x14ac:dyDescent="0.35">
      <c r="A159" s="22" t="s">
        <v>55</v>
      </c>
      <c r="B159" s="22" t="s">
        <v>26</v>
      </c>
      <c r="C159" s="23">
        <v>45632.720138888886</v>
      </c>
      <c r="D159" s="22" t="s">
        <v>260</v>
      </c>
      <c r="E159" s="22" t="s">
        <v>175</v>
      </c>
      <c r="F159" s="24">
        <f t="shared" si="30"/>
        <v>2183943</v>
      </c>
      <c r="G159" s="24">
        <f t="shared" si="6"/>
        <v>821367.6</v>
      </c>
      <c r="H159" s="24">
        <f t="shared" si="7"/>
        <v>833141.6</v>
      </c>
      <c r="I159" s="24">
        <f t="shared" si="8"/>
        <v>2029.5955759068243</v>
      </c>
      <c r="J159" s="24">
        <f t="shared" si="9"/>
        <v>1189085.4449118697</v>
      </c>
      <c r="K159" s="24">
        <f t="shared" si="10"/>
        <v>83.877422753272441</v>
      </c>
      <c r="L159" s="24">
        <f t="shared" si="11"/>
        <v>957.08610676879948</v>
      </c>
      <c r="M159" s="24">
        <f t="shared" si="12"/>
        <v>1709.7808216186324</v>
      </c>
      <c r="N159" s="24">
        <f t="shared" si="13"/>
        <v>86.324956528910391</v>
      </c>
      <c r="O159" s="24">
        <f t="shared" si="14"/>
        <v>109.87679481606892</v>
      </c>
      <c r="P159" s="24">
        <f t="shared" si="15"/>
        <v>88.687556591005006</v>
      </c>
      <c r="Q159" s="24">
        <f t="shared" si="16"/>
        <v>35.330249833203879</v>
      </c>
      <c r="R159" s="24">
        <f t="shared" si="17"/>
        <v>26.494977168564063</v>
      </c>
      <c r="S159" s="24">
        <f t="shared" si="18"/>
        <v>59.42940459822757</v>
      </c>
      <c r="T159" s="24">
        <f t="shared" si="19"/>
        <v>24.890535015966893</v>
      </c>
      <c r="U159" s="24">
        <f t="shared" si="20"/>
        <v>230.07483651736294</v>
      </c>
      <c r="V159" s="24">
        <f t="shared" si="21"/>
        <v>33.725807680606707</v>
      </c>
      <c r="W159" s="24">
        <f t="shared" si="22"/>
        <v>79.094661792898265</v>
      </c>
      <c r="X159" s="24">
        <f t="shared" si="23"/>
        <v>16.868324252981047</v>
      </c>
      <c r="Y159" s="24">
        <f t="shared" si="24"/>
        <v>69.056057513810586</v>
      </c>
      <c r="Z159" s="24">
        <f t="shared" si="25"/>
        <v>26.09386663041477</v>
      </c>
      <c r="AA159" s="24">
        <f t="shared" si="26"/>
        <v>109.61158516831064</v>
      </c>
      <c r="AC159" s="22">
        <f t="shared" si="31"/>
        <v>1</v>
      </c>
      <c r="AD159" s="22">
        <f t="shared" si="32"/>
        <v>1</v>
      </c>
      <c r="AE159" s="22">
        <f t="shared" si="33"/>
        <v>1</v>
      </c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</row>
    <row r="160" spans="1:78" s="22" customFormat="1" x14ac:dyDescent="0.35">
      <c r="A160" s="22" t="s">
        <v>57</v>
      </c>
      <c r="B160" s="22" t="s">
        <v>26</v>
      </c>
      <c r="C160" s="23">
        <v>45632.722916666666</v>
      </c>
      <c r="D160" s="22" t="s">
        <v>260</v>
      </c>
      <c r="E160" s="22" t="s">
        <v>175</v>
      </c>
      <c r="F160" s="24">
        <f t="shared" si="30"/>
        <v>2183943</v>
      </c>
      <c r="G160" s="24">
        <f t="shared" si="6"/>
        <v>821367.60000000009</v>
      </c>
      <c r="H160" s="24">
        <f t="shared" si="7"/>
        <v>833141.6</v>
      </c>
      <c r="I160" s="24">
        <f t="shared" si="8"/>
        <v>1949.4686092036086</v>
      </c>
      <c r="J160" s="24">
        <f t="shared" si="9"/>
        <v>1186163.9828628115</v>
      </c>
      <c r="K160" s="24">
        <f t="shared" si="10"/>
        <v>108.4081777741014</v>
      </c>
      <c r="L160" s="24">
        <f t="shared" si="11"/>
        <v>943.63291544015533</v>
      </c>
      <c r="M160" s="24">
        <f t="shared" si="12"/>
        <v>1677.8376075745359</v>
      </c>
      <c r="N160" s="24">
        <f t="shared" si="13"/>
        <v>101.42287103015386</v>
      </c>
      <c r="O160" s="24">
        <f t="shared" si="14"/>
        <v>114.29293836129072</v>
      </c>
      <c r="P160" s="24">
        <f t="shared" si="15"/>
        <v>88.942486588748636</v>
      </c>
      <c r="Q160" s="24">
        <f t="shared" si="16"/>
        <v>28.708830279458603</v>
      </c>
      <c r="R160" s="24">
        <f t="shared" si="17"/>
        <v>20.732361124198452</v>
      </c>
      <c r="S160" s="24">
        <f t="shared" si="18"/>
        <v>62.993653841541715</v>
      </c>
      <c r="T160" s="24">
        <f t="shared" si="19"/>
        <v>29.903685982878141</v>
      </c>
      <c r="U160" s="24">
        <f t="shared" si="20"/>
        <v>242.80329050748716</v>
      </c>
      <c r="V160" s="24">
        <f t="shared" si="21"/>
        <v>49.839476638130229</v>
      </c>
      <c r="W160" s="24">
        <f t="shared" si="22"/>
        <v>86.514011607052424</v>
      </c>
      <c r="X160" s="24">
        <f t="shared" si="23"/>
        <v>27.115689341565886</v>
      </c>
      <c r="Y160" s="24">
        <f t="shared" si="24"/>
        <v>78.139257217319084</v>
      </c>
      <c r="Z160" s="24">
        <f t="shared" si="25"/>
        <v>29.505400748404959</v>
      </c>
      <c r="AA160" s="24">
        <f t="shared" si="26"/>
        <v>108.44122843467039</v>
      </c>
      <c r="AC160" s="22">
        <f t="shared" si="31"/>
        <v>1</v>
      </c>
      <c r="AD160" s="22">
        <f t="shared" si="32"/>
        <v>1</v>
      </c>
      <c r="AE160" s="22">
        <f t="shared" si="33"/>
        <v>0.99999999999999989</v>
      </c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</row>
    <row r="161" spans="1:78" s="22" customFormat="1" x14ac:dyDescent="0.35">
      <c r="A161" s="22" t="s">
        <v>59</v>
      </c>
      <c r="B161" s="22" t="s">
        <v>272</v>
      </c>
      <c r="C161" s="23">
        <v>45632.725694444445</v>
      </c>
      <c r="D161" s="22" t="s">
        <v>260</v>
      </c>
      <c r="E161" s="22" t="s">
        <v>175</v>
      </c>
      <c r="F161" s="24">
        <f t="shared" si="30"/>
        <v>2183943</v>
      </c>
      <c r="G161" s="24">
        <f t="shared" si="6"/>
        <v>821367.59999999986</v>
      </c>
      <c r="H161" s="24">
        <f t="shared" si="7"/>
        <v>833141.6</v>
      </c>
      <c r="I161" s="24">
        <f t="shared" si="8"/>
        <v>561415.42238253716</v>
      </c>
      <c r="J161" s="24">
        <f t="shared" si="9"/>
        <v>1195556.5381794774</v>
      </c>
      <c r="K161" s="24">
        <f t="shared" si="10"/>
        <v>698814.37035219313</v>
      </c>
      <c r="L161" s="24">
        <f t="shared" si="11"/>
        <v>66.152866314039443</v>
      </c>
      <c r="M161" s="24">
        <f t="shared" si="12"/>
        <v>124.0445984066053</v>
      </c>
      <c r="N161" s="24">
        <f t="shared" si="13"/>
        <v>690935.53662534279</v>
      </c>
      <c r="O161" s="24">
        <f t="shared" si="14"/>
        <v>667859.11607064866</v>
      </c>
      <c r="P161" s="24">
        <f t="shared" si="15"/>
        <v>795894.57592046156</v>
      </c>
      <c r="Q161" s="24">
        <f t="shared" si="16"/>
        <v>141296.64798733254</v>
      </c>
      <c r="R161" s="24">
        <f t="shared" si="17"/>
        <v>117960.09399181552</v>
      </c>
      <c r="S161" s="24">
        <f t="shared" si="18"/>
        <v>378135.5089868654</v>
      </c>
      <c r="T161" s="24">
        <f t="shared" si="19"/>
        <v>128971.55707413371</v>
      </c>
      <c r="U161" s="24">
        <f t="shared" si="20"/>
        <v>792741.54701476241</v>
      </c>
      <c r="V161" s="24">
        <f t="shared" si="21"/>
        <v>190749.7947718318</v>
      </c>
      <c r="W161" s="24">
        <f t="shared" si="22"/>
        <v>756137.53838199831</v>
      </c>
      <c r="X161" s="24">
        <f t="shared" si="23"/>
        <v>171894.62338815012</v>
      </c>
      <c r="Y161" s="24">
        <f t="shared" si="24"/>
        <v>769246.83560652682</v>
      </c>
      <c r="Z161" s="24">
        <f t="shared" si="25"/>
        <v>168612.58287622957</v>
      </c>
      <c r="AA161" s="24">
        <f t="shared" si="26"/>
        <v>747000.60258176911</v>
      </c>
      <c r="AC161" s="22">
        <f t="shared" si="31"/>
        <v>1</v>
      </c>
      <c r="AD161" s="22">
        <f t="shared" si="32"/>
        <v>1</v>
      </c>
      <c r="AE161" s="22">
        <f t="shared" si="33"/>
        <v>1.0000000000000002</v>
      </c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</row>
    <row r="162" spans="1:78" s="22" customFormat="1" x14ac:dyDescent="0.35">
      <c r="A162" s="22" t="s">
        <v>59</v>
      </c>
      <c r="B162" s="22" t="s">
        <v>272</v>
      </c>
      <c r="C162" s="23">
        <v>45632.729166666664</v>
      </c>
      <c r="D162" s="22" t="s">
        <v>260</v>
      </c>
      <c r="E162" s="22" t="s">
        <v>175</v>
      </c>
      <c r="F162" s="24">
        <f t="shared" si="30"/>
        <v>2183943</v>
      </c>
      <c r="G162" s="24">
        <f t="shared" si="6"/>
        <v>821367.60000000009</v>
      </c>
      <c r="H162" s="24">
        <f t="shared" si="7"/>
        <v>833141.59999999986</v>
      </c>
      <c r="I162" s="24">
        <f t="shared" si="8"/>
        <v>563801.16402072401</v>
      </c>
      <c r="J162" s="24">
        <f t="shared" si="9"/>
        <v>1195958.1642768974</v>
      </c>
      <c r="K162" s="24">
        <f t="shared" si="10"/>
        <v>697224.69347053871</v>
      </c>
      <c r="L162" s="24">
        <f t="shared" si="11"/>
        <v>62.833601923519431</v>
      </c>
      <c r="M162" s="24">
        <f t="shared" si="12"/>
        <v>116.57665726207732</v>
      </c>
      <c r="N162" s="24">
        <f t="shared" si="13"/>
        <v>694402.10002418316</v>
      </c>
      <c r="O162" s="24">
        <f t="shared" si="14"/>
        <v>672059.94786051696</v>
      </c>
      <c r="P162" s="24">
        <f t="shared" si="15"/>
        <v>798127.15709660528</v>
      </c>
      <c r="Q162" s="24">
        <f t="shared" si="16"/>
        <v>141754.37040778837</v>
      </c>
      <c r="R162" s="24">
        <f t="shared" si="17"/>
        <v>117431.74108307606</v>
      </c>
      <c r="S162" s="24">
        <f t="shared" si="18"/>
        <v>378966.65394617518</v>
      </c>
      <c r="T162" s="24">
        <f t="shared" si="19"/>
        <v>130080.92839470797</v>
      </c>
      <c r="U162" s="24">
        <f t="shared" si="20"/>
        <v>792962.6188967214</v>
      </c>
      <c r="V162" s="24">
        <f t="shared" si="21"/>
        <v>191477.05786357535</v>
      </c>
      <c r="W162" s="24">
        <f t="shared" si="22"/>
        <v>760172.53651909914</v>
      </c>
      <c r="X162" s="24">
        <f t="shared" si="23"/>
        <v>172535.98436065504</v>
      </c>
      <c r="Y162" s="24">
        <f t="shared" si="24"/>
        <v>770930.38867089979</v>
      </c>
      <c r="Z162" s="24">
        <f t="shared" si="25"/>
        <v>169083.89501412335</v>
      </c>
      <c r="AA162" s="24">
        <f t="shared" si="26"/>
        <v>745975.19588649774</v>
      </c>
      <c r="AC162" s="22">
        <f t="shared" si="31"/>
        <v>1.0000000000000002</v>
      </c>
      <c r="AD162" s="22">
        <f t="shared" si="32"/>
        <v>1</v>
      </c>
      <c r="AE162" s="22">
        <f t="shared" si="33"/>
        <v>0.99999999999999989</v>
      </c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</row>
    <row r="163" spans="1:78" s="22" customFormat="1" x14ac:dyDescent="0.35">
      <c r="A163" s="22" t="s">
        <v>62</v>
      </c>
      <c r="B163" s="22" t="s">
        <v>26</v>
      </c>
      <c r="C163" s="23">
        <v>45632.731944444444</v>
      </c>
      <c r="D163" s="22" t="s">
        <v>260</v>
      </c>
      <c r="E163" s="22" t="s">
        <v>175</v>
      </c>
      <c r="F163" s="24">
        <f t="shared" si="30"/>
        <v>2183943</v>
      </c>
      <c r="G163" s="24">
        <f t="shared" si="6"/>
        <v>821367.6</v>
      </c>
      <c r="H163" s="24">
        <f t="shared" si="7"/>
        <v>833141.6</v>
      </c>
      <c r="I163" s="24">
        <f t="shared" si="8"/>
        <v>2425.3134817623509</v>
      </c>
      <c r="J163" s="24">
        <f t="shared" si="9"/>
        <v>1189282.8995821071</v>
      </c>
      <c r="K163" s="24">
        <f t="shared" si="10"/>
        <v>476.25909012907198</v>
      </c>
      <c r="L163" s="24">
        <f t="shared" si="11"/>
        <v>686.44909798656647</v>
      </c>
      <c r="M163" s="24">
        <f t="shared" si="12"/>
        <v>1244.7859572479319</v>
      </c>
      <c r="N163" s="24">
        <f t="shared" si="13"/>
        <v>464.40149334603234</v>
      </c>
      <c r="O163" s="24">
        <f t="shared" si="14"/>
        <v>456.83767113347432</v>
      </c>
      <c r="P163" s="24">
        <f t="shared" si="15"/>
        <v>520.9045345617177</v>
      </c>
      <c r="Q163" s="24">
        <f t="shared" si="16"/>
        <v>106.59537615257275</v>
      </c>
      <c r="R163" s="24">
        <f t="shared" si="17"/>
        <v>85.357898706637584</v>
      </c>
      <c r="S163" s="24">
        <f t="shared" si="18"/>
        <v>243.00702385956328</v>
      </c>
      <c r="T163" s="24">
        <f t="shared" si="19"/>
        <v>92.712726046429253</v>
      </c>
      <c r="U163" s="24">
        <f t="shared" si="20"/>
        <v>642.02019045281838</v>
      </c>
      <c r="V163" s="24">
        <f t="shared" si="21"/>
        <v>147.84636427575211</v>
      </c>
      <c r="W163" s="24">
        <f t="shared" si="22"/>
        <v>478.65922037933484</v>
      </c>
      <c r="X163" s="24">
        <f t="shared" si="23"/>
        <v>114.3581924152614</v>
      </c>
      <c r="Y163" s="24">
        <f t="shared" si="24"/>
        <v>510.10744762534063</v>
      </c>
      <c r="Z163" s="24">
        <f t="shared" si="25"/>
        <v>105.37140938388178</v>
      </c>
      <c r="AA163" s="24">
        <f t="shared" si="26"/>
        <v>481.92313176251082</v>
      </c>
      <c r="AC163" s="22">
        <f t="shared" si="31"/>
        <v>1</v>
      </c>
      <c r="AD163" s="22">
        <f t="shared" si="32"/>
        <v>1</v>
      </c>
      <c r="AE163" s="22">
        <f t="shared" si="33"/>
        <v>1</v>
      </c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</row>
    <row r="164" spans="1:78" s="22" customFormat="1" x14ac:dyDescent="0.35">
      <c r="A164" s="22" t="s">
        <v>62</v>
      </c>
      <c r="B164" s="22" t="s">
        <v>26</v>
      </c>
      <c r="C164" s="23">
        <v>45632.73541666667</v>
      </c>
      <c r="D164" s="22" t="s">
        <v>260</v>
      </c>
      <c r="E164" s="22" t="s">
        <v>175</v>
      </c>
      <c r="F164" s="24">
        <f t="shared" si="30"/>
        <v>2183943</v>
      </c>
      <c r="G164" s="24">
        <f t="shared" si="6"/>
        <v>821367.6</v>
      </c>
      <c r="H164" s="24">
        <f t="shared" si="7"/>
        <v>833141.60000000009</v>
      </c>
      <c r="I164" s="24">
        <f t="shared" si="8"/>
        <v>2135.5383917359218</v>
      </c>
      <c r="J164" s="24">
        <f t="shared" si="9"/>
        <v>1186838.5906938994</v>
      </c>
      <c r="K164" s="24">
        <f t="shared" si="10"/>
        <v>188.29034576378157</v>
      </c>
      <c r="L164" s="24">
        <f t="shared" si="11"/>
        <v>731.33551061580147</v>
      </c>
      <c r="M164" s="24">
        <f t="shared" si="12"/>
        <v>1306.9721063549443</v>
      </c>
      <c r="N164" s="24">
        <f t="shared" si="13"/>
        <v>176.37725805239711</v>
      </c>
      <c r="O164" s="24">
        <f t="shared" si="14"/>
        <v>218.48471412498523</v>
      </c>
      <c r="P164" s="24">
        <f t="shared" si="15"/>
        <v>188.29304605459922</v>
      </c>
      <c r="Q164" s="24">
        <f t="shared" si="16"/>
        <v>40.993504667897419</v>
      </c>
      <c r="R164" s="24">
        <f t="shared" si="17"/>
        <v>44.642485436250766</v>
      </c>
      <c r="S164" s="24">
        <f t="shared" si="18"/>
        <v>102.68648282354096</v>
      </c>
      <c r="T164" s="24">
        <f t="shared" si="19"/>
        <v>49.924193335188633</v>
      </c>
      <c r="U164" s="24">
        <f t="shared" si="20"/>
        <v>352.69097600666839</v>
      </c>
      <c r="V164" s="24">
        <f t="shared" si="21"/>
        <v>63.72018969361762</v>
      </c>
      <c r="W164" s="24">
        <f t="shared" si="22"/>
        <v>177.77001503001867</v>
      </c>
      <c r="X164" s="24">
        <f t="shared" si="23"/>
        <v>42.615273898276683</v>
      </c>
      <c r="Y164" s="24">
        <f t="shared" si="24"/>
        <v>176.94817251462379</v>
      </c>
      <c r="Z164" s="24">
        <f t="shared" si="25"/>
        <v>46.669696974224841</v>
      </c>
      <c r="AA164" s="24">
        <f t="shared" si="26"/>
        <v>217.13079256733158</v>
      </c>
      <c r="AC164" s="22">
        <f t="shared" si="31"/>
        <v>0.99999999999999989</v>
      </c>
      <c r="AD164" s="22">
        <f t="shared" si="32"/>
        <v>1</v>
      </c>
      <c r="AE164" s="22">
        <f t="shared" si="33"/>
        <v>1</v>
      </c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</row>
    <row r="165" spans="1:78" s="22" customFormat="1" x14ac:dyDescent="0.35">
      <c r="A165" s="22" t="s">
        <v>65</v>
      </c>
      <c r="B165" s="22" t="s">
        <v>273</v>
      </c>
      <c r="C165" s="23">
        <v>45632.738194444442</v>
      </c>
      <c r="D165" s="22" t="s">
        <v>260</v>
      </c>
      <c r="E165" s="22" t="s">
        <v>175</v>
      </c>
      <c r="F165" s="24">
        <f t="shared" si="30"/>
        <v>2183943</v>
      </c>
      <c r="G165" s="24">
        <f t="shared" ref="G165:G192" si="34">G69*AE69</f>
        <v>821367.6</v>
      </c>
      <c r="H165" s="24">
        <f t="shared" ref="H165:H192" si="35">H69*AC69</f>
        <v>833141.60000000009</v>
      </c>
      <c r="I165" s="24">
        <f t="shared" ref="I165:I192" si="36">I69*AC69</f>
        <v>2100.0497167749299</v>
      </c>
      <c r="J165" s="24">
        <f t="shared" ref="J165:J192" si="37">J69*AC69</f>
        <v>1575906.3023676451</v>
      </c>
      <c r="K165" s="24">
        <f t="shared" ref="K165:K192" si="38">K69*AC69</f>
        <v>261.99542168218005</v>
      </c>
      <c r="L165" s="24">
        <f t="shared" ref="L165:L192" si="39">L69*AD69</f>
        <v>878551.38812723907</v>
      </c>
      <c r="M165" s="24">
        <f t="shared" ref="M165:M192" si="40">M69*AD69</f>
        <v>1531933.33140213</v>
      </c>
      <c r="N165" s="24">
        <f t="shared" ref="N165:N192" si="41">N69*AD69</f>
        <v>278.1672556110135</v>
      </c>
      <c r="O165" s="24">
        <f t="shared" ref="O165:O192" si="42">O69*AD69</f>
        <v>208.42484803714336</v>
      </c>
      <c r="P165" s="24">
        <f t="shared" ref="P165:P192" si="43">P69*AD69</f>
        <v>196.14316620023544</v>
      </c>
      <c r="Q165" s="24">
        <f t="shared" ref="Q165:Q192" si="44">Q69*AE69</f>
        <v>59.304590631131227</v>
      </c>
      <c r="R165" s="24">
        <f t="shared" ref="R165:R192" si="45">R69*AE69</f>
        <v>48.4130221038344</v>
      </c>
      <c r="S165" s="24">
        <f t="shared" ref="S165:S192" si="46">S69*AE69</f>
        <v>800.35602165988007</v>
      </c>
      <c r="T165" s="24">
        <f t="shared" ref="T165:T192" si="47">T69*AE69</f>
        <v>65.349411163780957</v>
      </c>
      <c r="U165" s="24">
        <f t="shared" ref="U165:U192" si="48">U69*AE69</f>
        <v>207.74577808965967</v>
      </c>
      <c r="V165" s="24">
        <f t="shared" ref="V165:V192" si="49">V69*AE69</f>
        <v>58.084734956073973</v>
      </c>
      <c r="W165" s="24">
        <f t="shared" ref="W165:W192" si="50">W69*AE69</f>
        <v>175.87704857878916</v>
      </c>
      <c r="X165" s="24">
        <f t="shared" ref="X165:X192" si="51">X69*AE69</f>
        <v>42.760298038167342</v>
      </c>
      <c r="Y165" s="24">
        <f t="shared" ref="Y165:Y192" si="52">Y69*AE69</f>
        <v>160.55261166088252</v>
      </c>
      <c r="Z165" s="24">
        <f t="shared" ref="Z165:Z192" si="53">Z69*AE69</f>
        <v>42.357310002657357</v>
      </c>
      <c r="AA165" s="24">
        <f t="shared" ref="AA165:AA192" si="54">AA69*AE69</f>
        <v>194.43628134930296</v>
      </c>
      <c r="AC165" s="22">
        <f t="shared" si="31"/>
        <v>0.99999999999999989</v>
      </c>
      <c r="AD165" s="22">
        <f t="shared" si="32"/>
        <v>1</v>
      </c>
      <c r="AE165" s="22">
        <f t="shared" si="33"/>
        <v>1</v>
      </c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</row>
    <row r="166" spans="1:78" s="22" customFormat="1" x14ac:dyDescent="0.35">
      <c r="A166" s="22" t="s">
        <v>68</v>
      </c>
      <c r="B166" s="22" t="s">
        <v>274</v>
      </c>
      <c r="C166" s="23">
        <v>45632.741666666669</v>
      </c>
      <c r="D166" s="22" t="s">
        <v>260</v>
      </c>
      <c r="E166" s="22" t="s">
        <v>175</v>
      </c>
      <c r="F166" s="24">
        <f t="shared" ref="F166:F192" si="55">F70*AD70</f>
        <v>2183943</v>
      </c>
      <c r="G166" s="24">
        <f t="shared" si="34"/>
        <v>821367.6</v>
      </c>
      <c r="H166" s="24">
        <f t="shared" si="35"/>
        <v>833141.6</v>
      </c>
      <c r="I166" s="24">
        <f t="shared" si="36"/>
        <v>1993.3706383438619</v>
      </c>
      <c r="J166" s="24">
        <f t="shared" si="37"/>
        <v>1170966.0598380761</v>
      </c>
      <c r="K166" s="24">
        <f t="shared" si="38"/>
        <v>41.783171164782516</v>
      </c>
      <c r="L166" s="24">
        <f t="shared" si="39"/>
        <v>311.44636360193459</v>
      </c>
      <c r="M166" s="24">
        <f t="shared" si="40"/>
        <v>520.39568758736652</v>
      </c>
      <c r="N166" s="24">
        <f t="shared" si="41"/>
        <v>116.64260663992647</v>
      </c>
      <c r="O166" s="24">
        <f t="shared" si="42"/>
        <v>6782130.2833245378</v>
      </c>
      <c r="P166" s="24">
        <f t="shared" si="43"/>
        <v>160.23512990326628</v>
      </c>
      <c r="Q166" s="24">
        <f t="shared" si="44"/>
        <v>24.15961025414018</v>
      </c>
      <c r="R166" s="24">
        <f t="shared" si="45"/>
        <v>7.6545299815097607</v>
      </c>
      <c r="S166" s="24">
        <f t="shared" si="46"/>
        <v>27.388865090089613</v>
      </c>
      <c r="T166" s="24">
        <f t="shared" si="47"/>
        <v>8549.4902333677855</v>
      </c>
      <c r="U166" s="24">
        <f t="shared" si="48"/>
        <v>1143.330178516587</v>
      </c>
      <c r="V166" s="24">
        <f t="shared" si="49"/>
        <v>21.745823811107275</v>
      </c>
      <c r="W166" s="24">
        <f t="shared" si="50"/>
        <v>34.227926678682849</v>
      </c>
      <c r="X166" s="24">
        <f t="shared" si="51"/>
        <v>15.298187051113969</v>
      </c>
      <c r="Y166" s="24">
        <f t="shared" si="52"/>
        <v>44.698540843731003</v>
      </c>
      <c r="Z166" s="24">
        <f t="shared" si="53"/>
        <v>18.125144146557915</v>
      </c>
      <c r="AA166" s="24">
        <f t="shared" si="54"/>
        <v>49.134688901196881</v>
      </c>
      <c r="AC166" s="22">
        <f t="shared" si="31"/>
        <v>1</v>
      </c>
      <c r="AD166" s="22">
        <f t="shared" si="32"/>
        <v>1</v>
      </c>
      <c r="AE166" s="22">
        <f t="shared" si="33"/>
        <v>1</v>
      </c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</row>
    <row r="167" spans="1:78" s="22" customFormat="1" x14ac:dyDescent="0.35">
      <c r="A167" s="22" t="s">
        <v>71</v>
      </c>
      <c r="B167" s="22" t="s">
        <v>275</v>
      </c>
      <c r="C167" s="23">
        <v>45632.744444444441</v>
      </c>
      <c r="D167" s="22" t="s">
        <v>260</v>
      </c>
      <c r="E167" s="22" t="s">
        <v>175</v>
      </c>
      <c r="F167" s="24">
        <f t="shared" si="55"/>
        <v>2183943</v>
      </c>
      <c r="G167" s="24">
        <f t="shared" si="34"/>
        <v>821367.6</v>
      </c>
      <c r="H167" s="24">
        <f t="shared" si="35"/>
        <v>833141.6</v>
      </c>
      <c r="I167" s="24">
        <f t="shared" si="36"/>
        <v>2107.9337337517409</v>
      </c>
      <c r="J167" s="24">
        <f t="shared" si="37"/>
        <v>1198623.6091428406</v>
      </c>
      <c r="K167" s="24">
        <f t="shared" si="38"/>
        <v>38.486155022638023</v>
      </c>
      <c r="L167" s="24">
        <f t="shared" si="39"/>
        <v>111.4312547930891</v>
      </c>
      <c r="M167" s="24">
        <f t="shared" si="40"/>
        <v>201.76030300883494</v>
      </c>
      <c r="N167" s="24">
        <f t="shared" si="41"/>
        <v>38.60500419164682</v>
      </c>
      <c r="O167" s="24">
        <f t="shared" si="42"/>
        <v>2836.0119277442741</v>
      </c>
      <c r="P167" s="24">
        <f t="shared" si="43"/>
        <v>8202090.3191761943</v>
      </c>
      <c r="Q167" s="24">
        <f t="shared" si="44"/>
        <v>58.016220535010156</v>
      </c>
      <c r="R167" s="24">
        <f t="shared" si="45"/>
        <v>18.66685041383257</v>
      </c>
      <c r="S167" s="24">
        <f t="shared" si="46"/>
        <v>21.909448842526494</v>
      </c>
      <c r="T167" s="24">
        <f t="shared" si="47"/>
        <v>92952.655198672583</v>
      </c>
      <c r="U167" s="24">
        <f t="shared" si="48"/>
        <v>234.11341560681686</v>
      </c>
      <c r="V167" s="24">
        <f t="shared" si="49"/>
        <v>24.746722467633674</v>
      </c>
      <c r="W167" s="24">
        <f t="shared" si="50"/>
        <v>47.466820917333649</v>
      </c>
      <c r="X167" s="24">
        <f t="shared" si="51"/>
        <v>16.640226395898871</v>
      </c>
      <c r="Y167" s="24">
        <f t="shared" si="52"/>
        <v>39.765649649185583</v>
      </c>
      <c r="Z167" s="24">
        <f t="shared" si="53"/>
        <v>10.549399617676507</v>
      </c>
      <c r="AA167" s="24">
        <f t="shared" si="54"/>
        <v>46.656171310160168</v>
      </c>
      <c r="AC167" s="22">
        <f t="shared" si="31"/>
        <v>1</v>
      </c>
      <c r="AD167" s="22">
        <f t="shared" si="32"/>
        <v>1</v>
      </c>
      <c r="AE167" s="22">
        <f t="shared" si="33"/>
        <v>1</v>
      </c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</row>
    <row r="168" spans="1:78" s="22" customFormat="1" x14ac:dyDescent="0.35">
      <c r="A168" s="22" t="s">
        <v>74</v>
      </c>
      <c r="B168" s="22" t="s">
        <v>276</v>
      </c>
      <c r="C168" s="23">
        <v>45632.74722222222</v>
      </c>
      <c r="D168" s="22" t="s">
        <v>260</v>
      </c>
      <c r="E168" s="22" t="s">
        <v>175</v>
      </c>
      <c r="F168" s="24">
        <f t="shared" si="55"/>
        <v>2183943</v>
      </c>
      <c r="G168" s="24">
        <f t="shared" si="34"/>
        <v>821367.6</v>
      </c>
      <c r="H168" s="24">
        <f t="shared" si="35"/>
        <v>833141.6</v>
      </c>
      <c r="I168" s="24">
        <f t="shared" si="36"/>
        <v>2020.2127844595896</v>
      </c>
      <c r="J168" s="24">
        <f t="shared" si="37"/>
        <v>1171526.5329996403</v>
      </c>
      <c r="K168" s="24">
        <f t="shared" si="38"/>
        <v>19.048017391409502</v>
      </c>
      <c r="L168" s="24">
        <f t="shared" si="39"/>
        <v>39.89126880035154</v>
      </c>
      <c r="M168" s="24">
        <f t="shared" si="40"/>
        <v>40.285809550314923</v>
      </c>
      <c r="N168" s="24">
        <f t="shared" si="41"/>
        <v>30.017086787754501</v>
      </c>
      <c r="O168" s="24">
        <f t="shared" si="42"/>
        <v>203.39108823787902</v>
      </c>
      <c r="P168" s="24">
        <f t="shared" si="43"/>
        <v>1588.8689164200964</v>
      </c>
      <c r="Q168" s="24">
        <f t="shared" si="44"/>
        <v>1479555.9929632607</v>
      </c>
      <c r="R168" s="24">
        <f t="shared" si="45"/>
        <v>30.774750660143514</v>
      </c>
      <c r="S168" s="24">
        <f t="shared" si="46"/>
        <v>19.842334795083651</v>
      </c>
      <c r="T168" s="24">
        <f t="shared" si="47"/>
        <v>30.370251273136301</v>
      </c>
      <c r="U168" s="24">
        <f t="shared" si="48"/>
        <v>11110.821959561776</v>
      </c>
      <c r="V168" s="24">
        <f t="shared" si="49"/>
        <v>826.44690973506545</v>
      </c>
      <c r="W168" s="24">
        <f t="shared" si="50"/>
        <v>298.42215586853911</v>
      </c>
      <c r="X168" s="24">
        <f t="shared" si="51"/>
        <v>287.48974000347926</v>
      </c>
      <c r="Y168" s="24">
        <f t="shared" si="52"/>
        <v>14.572910348124799</v>
      </c>
      <c r="Z168" s="24">
        <f t="shared" si="53"/>
        <v>7.6964207690021436</v>
      </c>
      <c r="AA168" s="24">
        <f t="shared" si="54"/>
        <v>25.100826826177446</v>
      </c>
      <c r="AC168" s="22">
        <f t="shared" si="31"/>
        <v>1</v>
      </c>
      <c r="AD168" s="22">
        <f t="shared" si="32"/>
        <v>1</v>
      </c>
      <c r="AE168" s="22">
        <f t="shared" si="33"/>
        <v>1</v>
      </c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</row>
    <row r="169" spans="1:78" s="22" customFormat="1" x14ac:dyDescent="0.35">
      <c r="A169" s="22" t="s">
        <v>77</v>
      </c>
      <c r="B169" s="22" t="s">
        <v>277</v>
      </c>
      <c r="C169" s="23">
        <v>45632.750694444447</v>
      </c>
      <c r="D169" s="22" t="s">
        <v>260</v>
      </c>
      <c r="E169" s="22" t="s">
        <v>175</v>
      </c>
      <c r="F169" s="24">
        <f t="shared" si="55"/>
        <v>2183943</v>
      </c>
      <c r="G169" s="24">
        <f t="shared" si="34"/>
        <v>821367.6</v>
      </c>
      <c r="H169" s="24">
        <f t="shared" si="35"/>
        <v>833141.59999999986</v>
      </c>
      <c r="I169" s="24">
        <f t="shared" si="36"/>
        <v>1995.3644662292613</v>
      </c>
      <c r="J169" s="24">
        <f t="shared" si="37"/>
        <v>1196093.2132816976</v>
      </c>
      <c r="K169" s="24">
        <f t="shared" si="38"/>
        <v>30.058710372327603</v>
      </c>
      <c r="L169" s="24">
        <f t="shared" si="39"/>
        <v>39.122307480487478</v>
      </c>
      <c r="M169" s="24">
        <f t="shared" si="40"/>
        <v>69.460956394419242</v>
      </c>
      <c r="N169" s="24">
        <f t="shared" si="41"/>
        <v>33.130020163916946</v>
      </c>
      <c r="O169" s="24">
        <f t="shared" si="42"/>
        <v>211.96099758092211</v>
      </c>
      <c r="P169" s="24">
        <f t="shared" si="43"/>
        <v>577.60907633863542</v>
      </c>
      <c r="Q169" s="24">
        <f t="shared" si="44"/>
        <v>413.5822046107499</v>
      </c>
      <c r="R169" s="24">
        <f t="shared" si="45"/>
        <v>1197388.7032185041</v>
      </c>
      <c r="S169" s="24">
        <f t="shared" si="46"/>
        <v>16.580400337918423</v>
      </c>
      <c r="T169" s="24">
        <f t="shared" si="47"/>
        <v>18.195870548591191</v>
      </c>
      <c r="U169" s="24">
        <f t="shared" si="48"/>
        <v>25.061618943950432</v>
      </c>
      <c r="V169" s="24">
        <f t="shared" si="49"/>
        <v>2790.1790219741329</v>
      </c>
      <c r="W169" s="24">
        <f t="shared" si="50"/>
        <v>2883.1777124804298</v>
      </c>
      <c r="X169" s="24">
        <f t="shared" si="51"/>
        <v>211.03716927802162</v>
      </c>
      <c r="Y169" s="24">
        <f t="shared" si="52"/>
        <v>706.28794224183639</v>
      </c>
      <c r="Z169" s="24">
        <f t="shared" si="53"/>
        <v>18.599738101259376</v>
      </c>
      <c r="AA169" s="24">
        <f t="shared" si="54"/>
        <v>38.814946413191521</v>
      </c>
      <c r="AC169" s="22">
        <f t="shared" si="31"/>
        <v>1.0000000000000002</v>
      </c>
      <c r="AD169" s="22">
        <f t="shared" si="32"/>
        <v>1</v>
      </c>
      <c r="AE169" s="22">
        <f t="shared" si="33"/>
        <v>1</v>
      </c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</row>
    <row r="170" spans="1:78" s="22" customFormat="1" x14ac:dyDescent="0.35">
      <c r="A170" s="22" t="s">
        <v>80</v>
      </c>
      <c r="B170" s="22" t="s">
        <v>278</v>
      </c>
      <c r="C170" s="23">
        <v>45632.753472222219</v>
      </c>
      <c r="D170" s="22" t="s">
        <v>260</v>
      </c>
      <c r="E170" s="22" t="s">
        <v>175</v>
      </c>
      <c r="F170" s="24">
        <f t="shared" si="55"/>
        <v>2183943</v>
      </c>
      <c r="G170" s="24">
        <f t="shared" si="34"/>
        <v>821367.59999999986</v>
      </c>
      <c r="H170" s="24">
        <f t="shared" si="35"/>
        <v>833141.59999999986</v>
      </c>
      <c r="I170" s="24">
        <f t="shared" si="36"/>
        <v>2004.7798645001292</v>
      </c>
      <c r="J170" s="24">
        <f t="shared" si="37"/>
        <v>1194496.9447176897</v>
      </c>
      <c r="K170" s="24">
        <f t="shared" si="38"/>
        <v>34.041818352790486</v>
      </c>
      <c r="L170" s="24">
        <f t="shared" si="39"/>
        <v>44.492554597828168</v>
      </c>
      <c r="M170" s="24">
        <f t="shared" si="40"/>
        <v>68.723191250791956</v>
      </c>
      <c r="N170" s="24">
        <f t="shared" si="41"/>
        <v>30.194440981891585</v>
      </c>
      <c r="O170" s="24">
        <f t="shared" si="42"/>
        <v>117.19519082349822</v>
      </c>
      <c r="P170" s="24">
        <f t="shared" si="43"/>
        <v>222.47349925591951</v>
      </c>
      <c r="Q170" s="24">
        <f t="shared" si="44"/>
        <v>81.218924753687929</v>
      </c>
      <c r="R170" s="24">
        <f t="shared" si="45"/>
        <v>260.69432948072244</v>
      </c>
      <c r="S170" s="24">
        <f t="shared" si="46"/>
        <v>3729609.6433730265</v>
      </c>
      <c r="T170" s="24">
        <f t="shared" si="47"/>
        <v>15.83155066743053</v>
      </c>
      <c r="U170" s="24">
        <f t="shared" si="48"/>
        <v>21.116043341739061</v>
      </c>
      <c r="V170" s="24">
        <f t="shared" si="49"/>
        <v>15.425894590771993</v>
      </c>
      <c r="W170" s="24">
        <f t="shared" si="50"/>
        <v>20.304731188421982</v>
      </c>
      <c r="X170" s="24">
        <f t="shared" si="51"/>
        <v>1377.0379250895255</v>
      </c>
      <c r="Y170" s="24">
        <f t="shared" si="52"/>
        <v>1535.0135577536573</v>
      </c>
      <c r="Z170" s="24">
        <f t="shared" si="53"/>
        <v>9.3410534408939139</v>
      </c>
      <c r="AA170" s="24">
        <f t="shared" si="54"/>
        <v>28.428816399340281</v>
      </c>
      <c r="AC170" s="22">
        <f t="shared" si="31"/>
        <v>1.0000000000000002</v>
      </c>
      <c r="AD170" s="22">
        <f t="shared" si="32"/>
        <v>1</v>
      </c>
      <c r="AE170" s="22">
        <f t="shared" si="33"/>
        <v>1.0000000000000002</v>
      </c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</row>
    <row r="171" spans="1:78" s="22" customFormat="1" x14ac:dyDescent="0.35">
      <c r="A171" s="22" t="s">
        <v>83</v>
      </c>
      <c r="B171" s="22" t="s">
        <v>279</v>
      </c>
      <c r="C171" s="23">
        <v>45632.756944444445</v>
      </c>
      <c r="D171" s="22" t="s">
        <v>260</v>
      </c>
      <c r="E171" s="22" t="s">
        <v>175</v>
      </c>
      <c r="F171" s="24">
        <f t="shared" si="55"/>
        <v>2183943</v>
      </c>
      <c r="G171" s="24">
        <f t="shared" si="34"/>
        <v>821367.59999999986</v>
      </c>
      <c r="H171" s="24">
        <f t="shared" si="35"/>
        <v>833141.6</v>
      </c>
      <c r="I171" s="24">
        <f t="shared" si="36"/>
        <v>2005.4844850842089</v>
      </c>
      <c r="J171" s="24">
        <f t="shared" si="37"/>
        <v>1203500.3426803129</v>
      </c>
      <c r="K171" s="24">
        <f t="shared" si="38"/>
        <v>69.690352014473802</v>
      </c>
      <c r="L171" s="24">
        <f t="shared" si="39"/>
        <v>45.597316888390857</v>
      </c>
      <c r="M171" s="24">
        <f t="shared" si="40"/>
        <v>67.996377813668602</v>
      </c>
      <c r="N171" s="24">
        <f t="shared" si="41"/>
        <v>119.99805493768613</v>
      </c>
      <c r="O171" s="24">
        <f t="shared" si="42"/>
        <v>141.99751834404617</v>
      </c>
      <c r="P171" s="24">
        <f t="shared" si="43"/>
        <v>328.80395847159156</v>
      </c>
      <c r="Q171" s="24">
        <f t="shared" si="44"/>
        <v>117.7016796862857</v>
      </c>
      <c r="R171" s="24">
        <f t="shared" si="45"/>
        <v>152.60344393550085</v>
      </c>
      <c r="S171" s="24">
        <f t="shared" si="46"/>
        <v>1340.2606216730794</v>
      </c>
      <c r="T171" s="24">
        <f t="shared" si="47"/>
        <v>1201960.8740875002</v>
      </c>
      <c r="U171" s="24">
        <f t="shared" si="48"/>
        <v>66.965363053988639</v>
      </c>
      <c r="V171" s="24">
        <f t="shared" si="49"/>
        <v>15.012689802645136</v>
      </c>
      <c r="W171" s="24">
        <f t="shared" si="50"/>
        <v>32.874503217471101</v>
      </c>
      <c r="X171" s="24">
        <f t="shared" si="51"/>
        <v>12.985428770901086</v>
      </c>
      <c r="Y171" s="24">
        <f t="shared" si="52"/>
        <v>40.183601099488847</v>
      </c>
      <c r="Z171" s="24">
        <f t="shared" si="53"/>
        <v>9559.5439161052054</v>
      </c>
      <c r="AA171" s="24">
        <f t="shared" si="54"/>
        <v>1356.4567935915534</v>
      </c>
      <c r="AC171" s="22">
        <f t="shared" si="31"/>
        <v>1</v>
      </c>
      <c r="AD171" s="22">
        <f t="shared" si="32"/>
        <v>1</v>
      </c>
      <c r="AE171" s="22">
        <f t="shared" si="33"/>
        <v>1.0000000000000002</v>
      </c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</row>
    <row r="172" spans="1:78" s="22" customFormat="1" x14ac:dyDescent="0.35">
      <c r="A172" s="22" t="s">
        <v>86</v>
      </c>
      <c r="B172" s="22" t="s">
        <v>280</v>
      </c>
      <c r="C172" s="23">
        <v>45632.759722222225</v>
      </c>
      <c r="D172" s="22" t="s">
        <v>260</v>
      </c>
      <c r="E172" s="22" t="s">
        <v>175</v>
      </c>
      <c r="F172" s="24">
        <f t="shared" si="55"/>
        <v>2183943</v>
      </c>
      <c r="G172" s="24">
        <f t="shared" si="34"/>
        <v>821367.60000000009</v>
      </c>
      <c r="H172" s="24">
        <f t="shared" si="35"/>
        <v>833141.6</v>
      </c>
      <c r="I172" s="24">
        <f t="shared" si="36"/>
        <v>1996.565693190656</v>
      </c>
      <c r="J172" s="24">
        <f t="shared" si="37"/>
        <v>1207011.7241445731</v>
      </c>
      <c r="K172" s="24">
        <f t="shared" si="38"/>
        <v>29.960618477696922</v>
      </c>
      <c r="L172" s="24">
        <f t="shared" si="39"/>
        <v>31.106817401722129</v>
      </c>
      <c r="M172" s="24">
        <f t="shared" si="40"/>
        <v>59.02650501773649</v>
      </c>
      <c r="N172" s="24">
        <f t="shared" si="41"/>
        <v>29.114861285654772</v>
      </c>
      <c r="O172" s="24">
        <f t="shared" si="42"/>
        <v>62.213634803444258</v>
      </c>
      <c r="P172" s="24">
        <f t="shared" si="43"/>
        <v>87.333816526607194</v>
      </c>
      <c r="Q172" s="24">
        <f t="shared" si="44"/>
        <v>36.107672236588208</v>
      </c>
      <c r="R172" s="24">
        <f t="shared" si="45"/>
        <v>33.270327846637862</v>
      </c>
      <c r="S172" s="24">
        <f t="shared" si="46"/>
        <v>165.94630432033924</v>
      </c>
      <c r="T172" s="24">
        <f t="shared" si="47"/>
        <v>311.22052808532595</v>
      </c>
      <c r="U172" s="24">
        <f t="shared" si="48"/>
        <v>8214014.5094272187</v>
      </c>
      <c r="V172" s="24">
        <f t="shared" si="49"/>
        <v>19.883320724941623</v>
      </c>
      <c r="W172" s="24">
        <f t="shared" si="50"/>
        <v>17.045976334991277</v>
      </c>
      <c r="X172" s="24">
        <f t="shared" si="51"/>
        <v>10.144327818895837</v>
      </c>
      <c r="Y172" s="24">
        <f t="shared" si="52"/>
        <v>14.603011860246383</v>
      </c>
      <c r="Z172" s="24">
        <f t="shared" si="53"/>
        <v>12.981672208846184</v>
      </c>
      <c r="AA172" s="24">
        <f t="shared" si="54"/>
        <v>53151.523302036432</v>
      </c>
      <c r="AC172" s="22">
        <f t="shared" si="31"/>
        <v>1</v>
      </c>
      <c r="AD172" s="22">
        <f t="shared" si="32"/>
        <v>1</v>
      </c>
      <c r="AE172" s="22">
        <f t="shared" si="33"/>
        <v>0.99999999999999989</v>
      </c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</row>
    <row r="173" spans="1:78" s="22" customFormat="1" x14ac:dyDescent="0.35">
      <c r="A173" s="22" t="s">
        <v>62</v>
      </c>
      <c r="B173" s="22" t="s">
        <v>26</v>
      </c>
      <c r="C173" s="23">
        <v>45632.762499999997</v>
      </c>
      <c r="D173" s="22" t="s">
        <v>260</v>
      </c>
      <c r="E173" s="22" t="s">
        <v>175</v>
      </c>
      <c r="F173" s="24">
        <f t="shared" si="55"/>
        <v>2183943</v>
      </c>
      <c r="G173" s="24">
        <f t="shared" si="34"/>
        <v>821367.59999999986</v>
      </c>
      <c r="H173" s="24">
        <f t="shared" si="35"/>
        <v>833141.6</v>
      </c>
      <c r="I173" s="24">
        <f t="shared" si="36"/>
        <v>2036.0909981490993</v>
      </c>
      <c r="J173" s="24">
        <f t="shared" si="37"/>
        <v>1193222.6255972472</v>
      </c>
      <c r="K173" s="24">
        <f t="shared" si="38"/>
        <v>97.041922778657181</v>
      </c>
      <c r="L173" s="24">
        <f t="shared" si="39"/>
        <v>694.45644747579661</v>
      </c>
      <c r="M173" s="24">
        <f t="shared" si="40"/>
        <v>1189.9485805345739</v>
      </c>
      <c r="N173" s="24">
        <f t="shared" si="41"/>
        <v>85.667855725360738</v>
      </c>
      <c r="O173" s="24">
        <f t="shared" si="42"/>
        <v>145.28466760441296</v>
      </c>
      <c r="P173" s="24">
        <f t="shared" si="43"/>
        <v>171.73010123071879</v>
      </c>
      <c r="Q173" s="24">
        <f t="shared" si="44"/>
        <v>60.071385236545375</v>
      </c>
      <c r="R173" s="24">
        <f t="shared" si="45"/>
        <v>45.048059961225476</v>
      </c>
      <c r="S173" s="24">
        <f t="shared" si="46"/>
        <v>289.7825214484572</v>
      </c>
      <c r="T173" s="24">
        <f t="shared" si="47"/>
        <v>168.02893491739999</v>
      </c>
      <c r="U173" s="24">
        <f t="shared" si="48"/>
        <v>3208.2305646479472</v>
      </c>
      <c r="V173" s="24">
        <f t="shared" si="49"/>
        <v>40.182737990224716</v>
      </c>
      <c r="W173" s="24">
        <f t="shared" si="50"/>
        <v>81.58180647319962</v>
      </c>
      <c r="X173" s="24">
        <f t="shared" si="51"/>
        <v>25.159412714904814</v>
      </c>
      <c r="Y173" s="24">
        <f t="shared" si="52"/>
        <v>75.489196077081559</v>
      </c>
      <c r="Z173" s="24">
        <f t="shared" si="53"/>
        <v>21.915864734237644</v>
      </c>
      <c r="AA173" s="24">
        <f t="shared" si="54"/>
        <v>137.58779880154393</v>
      </c>
      <c r="AC173" s="22">
        <f t="shared" si="31"/>
        <v>1</v>
      </c>
      <c r="AD173" s="22">
        <f t="shared" si="32"/>
        <v>1</v>
      </c>
      <c r="AE173" s="22">
        <f t="shared" si="33"/>
        <v>1.0000000000000002</v>
      </c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</row>
    <row r="174" spans="1:78" s="22" customFormat="1" x14ac:dyDescent="0.35">
      <c r="A174" s="22" t="s">
        <v>62</v>
      </c>
      <c r="B174" s="22" t="s">
        <v>26</v>
      </c>
      <c r="C174" s="23">
        <v>45632.765972222223</v>
      </c>
      <c r="D174" s="22" t="s">
        <v>260</v>
      </c>
      <c r="E174" s="22" t="s">
        <v>175</v>
      </c>
      <c r="F174" s="24">
        <f t="shared" si="55"/>
        <v>2183943</v>
      </c>
      <c r="G174" s="24">
        <f t="shared" si="34"/>
        <v>821367.59999999986</v>
      </c>
      <c r="H174" s="24">
        <f t="shared" si="35"/>
        <v>833141.6</v>
      </c>
      <c r="I174" s="24">
        <f t="shared" si="36"/>
        <v>2058.9581387370877</v>
      </c>
      <c r="J174" s="24">
        <f t="shared" si="37"/>
        <v>1205014.4515610584</v>
      </c>
      <c r="K174" s="24">
        <f t="shared" si="38"/>
        <v>96.537728522258575</v>
      </c>
      <c r="L174" s="24">
        <f t="shared" si="39"/>
        <v>688.35524108906213</v>
      </c>
      <c r="M174" s="24">
        <f t="shared" si="40"/>
        <v>1248.7892947971241</v>
      </c>
      <c r="N174" s="24">
        <f t="shared" si="41"/>
        <v>84.896967043720963</v>
      </c>
      <c r="O174" s="24">
        <f t="shared" si="42"/>
        <v>135.51876105736824</v>
      </c>
      <c r="P174" s="24">
        <f t="shared" si="43"/>
        <v>137.90779980546131</v>
      </c>
      <c r="Q174" s="24">
        <f t="shared" si="44"/>
        <v>43.494570512775546</v>
      </c>
      <c r="R174" s="24">
        <f t="shared" si="45"/>
        <v>44.314386666098365</v>
      </c>
      <c r="S174" s="24">
        <f t="shared" si="46"/>
        <v>153.46072102469864</v>
      </c>
      <c r="T174" s="24">
        <f t="shared" si="47"/>
        <v>96.018197308768634</v>
      </c>
      <c r="U174" s="24">
        <f t="shared" si="48"/>
        <v>1191.2261065680568</v>
      </c>
      <c r="V174" s="24">
        <f t="shared" si="49"/>
        <v>44.314386666098365</v>
      </c>
      <c r="W174" s="24">
        <f t="shared" si="50"/>
        <v>87.399049102212501</v>
      </c>
      <c r="X174" s="24">
        <f t="shared" si="51"/>
        <v>28.726801156298265</v>
      </c>
      <c r="Y174" s="24">
        <f t="shared" si="52"/>
        <v>86.989141025551092</v>
      </c>
      <c r="Z174" s="24">
        <f t="shared" si="53"/>
        <v>28.316893079636856</v>
      </c>
      <c r="AA174" s="24">
        <f t="shared" si="54"/>
        <v>121.45465525510909</v>
      </c>
      <c r="AC174" s="22">
        <f t="shared" si="31"/>
        <v>1</v>
      </c>
      <c r="AD174" s="22">
        <f t="shared" si="32"/>
        <v>1</v>
      </c>
      <c r="AE174" s="22">
        <f t="shared" si="33"/>
        <v>1.0000000000000002</v>
      </c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</row>
    <row r="175" spans="1:78" s="22" customFormat="1" x14ac:dyDescent="0.35">
      <c r="A175" s="22" t="s">
        <v>91</v>
      </c>
      <c r="B175" s="22" t="s">
        <v>281</v>
      </c>
      <c r="C175" s="23">
        <v>45632.768750000003</v>
      </c>
      <c r="D175" s="22" t="s">
        <v>260</v>
      </c>
      <c r="E175" s="22" t="s">
        <v>175</v>
      </c>
      <c r="F175" s="24">
        <f t="shared" si="55"/>
        <v>2183943</v>
      </c>
      <c r="G175" s="24">
        <f t="shared" si="34"/>
        <v>821367.60000000009</v>
      </c>
      <c r="H175" s="24">
        <f t="shared" si="35"/>
        <v>833141.6</v>
      </c>
      <c r="I175" s="24">
        <f t="shared" si="36"/>
        <v>2104.4542570758299</v>
      </c>
      <c r="J175" s="24">
        <f t="shared" si="37"/>
        <v>1198633.6887729988</v>
      </c>
      <c r="K175" s="24">
        <f t="shared" si="38"/>
        <v>32.318377730254518</v>
      </c>
      <c r="L175" s="24">
        <f t="shared" si="39"/>
        <v>121.44948673061795</v>
      </c>
      <c r="M175" s="24">
        <f t="shared" si="40"/>
        <v>250.9557923395657</v>
      </c>
      <c r="N175" s="24">
        <f t="shared" si="41"/>
        <v>36.190535473683475</v>
      </c>
      <c r="O175" s="24">
        <f t="shared" si="42"/>
        <v>63.542458323431056</v>
      </c>
      <c r="P175" s="24">
        <f t="shared" si="43"/>
        <v>37.808414197229482</v>
      </c>
      <c r="Q175" s="24">
        <f t="shared" si="44"/>
        <v>18.250010185842989</v>
      </c>
      <c r="R175" s="24">
        <f t="shared" si="45"/>
        <v>12.163024185045924</v>
      </c>
      <c r="S175" s="24">
        <f t="shared" si="46"/>
        <v>28.792757521755881</v>
      </c>
      <c r="T175" s="24">
        <f t="shared" si="47"/>
        <v>21.895633096392302</v>
      </c>
      <c r="U175" s="24">
        <f t="shared" si="48"/>
        <v>180.84698155965222</v>
      </c>
      <c r="V175" s="24">
        <f t="shared" si="49"/>
        <v>11.352885760479408</v>
      </c>
      <c r="W175" s="24">
        <f t="shared" si="50"/>
        <v>14.59343945874547</v>
      </c>
      <c r="X175" s="24">
        <f t="shared" si="51"/>
        <v>12.568093397329182</v>
      </c>
      <c r="Y175" s="24">
        <f t="shared" si="52"/>
        <v>15.808647095595243</v>
      </c>
      <c r="Z175" s="24">
        <f t="shared" si="53"/>
        <v>12.568093397329182</v>
      </c>
      <c r="AA175" s="24">
        <f t="shared" si="54"/>
        <v>32.438380432305195</v>
      </c>
      <c r="AC175" s="22">
        <f t="shared" si="31"/>
        <v>1</v>
      </c>
      <c r="AD175" s="22">
        <f t="shared" si="32"/>
        <v>1</v>
      </c>
      <c r="AE175" s="22">
        <f t="shared" si="33"/>
        <v>0.99999999999999989</v>
      </c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</row>
    <row r="176" spans="1:78" s="22" customFormat="1" x14ac:dyDescent="0.35">
      <c r="A176" s="22" t="s">
        <v>94</v>
      </c>
      <c r="B176" s="22" t="s">
        <v>282</v>
      </c>
      <c r="C176" s="23">
        <v>45632.772222222222</v>
      </c>
      <c r="D176" s="22" t="s">
        <v>260</v>
      </c>
      <c r="E176" s="22" t="s">
        <v>175</v>
      </c>
      <c r="F176" s="24">
        <f t="shared" si="55"/>
        <v>2183943</v>
      </c>
      <c r="G176" s="24">
        <f t="shared" si="34"/>
        <v>821367.6</v>
      </c>
      <c r="H176" s="24">
        <f t="shared" si="35"/>
        <v>833141.6</v>
      </c>
      <c r="I176" s="24">
        <f t="shared" si="36"/>
        <v>2048.0375331871537</v>
      </c>
      <c r="J176" s="24">
        <f t="shared" si="37"/>
        <v>1202370.6105141344</v>
      </c>
      <c r="K176" s="24">
        <f t="shared" si="38"/>
        <v>501.08140745495012</v>
      </c>
      <c r="L176" s="24">
        <f t="shared" si="39"/>
        <v>1230.0000207970058</v>
      </c>
      <c r="M176" s="24">
        <f t="shared" si="40"/>
        <v>2138.2598476123276</v>
      </c>
      <c r="N176" s="24">
        <f t="shared" si="41"/>
        <v>314.1972975520593</v>
      </c>
      <c r="O176" s="24">
        <f t="shared" si="42"/>
        <v>707.64903982455894</v>
      </c>
      <c r="P176" s="24">
        <f t="shared" si="43"/>
        <v>118.47102228936289</v>
      </c>
      <c r="Q176" s="24">
        <f t="shared" si="44"/>
        <v>68.662242034766123</v>
      </c>
      <c r="R176" s="24">
        <f t="shared" si="45"/>
        <v>25.593387229127554</v>
      </c>
      <c r="S176" s="24">
        <f t="shared" si="46"/>
        <v>19.910843472295973</v>
      </c>
      <c r="T176" s="24">
        <f t="shared" si="47"/>
        <v>23.56390731597342</v>
      </c>
      <c r="U176" s="24">
        <f t="shared" si="48"/>
        <v>69.879929982658609</v>
      </c>
      <c r="V176" s="24">
        <f t="shared" si="49"/>
        <v>28.851525251866896</v>
      </c>
      <c r="W176" s="24">
        <f t="shared" si="50"/>
        <v>22.346219368080938</v>
      </c>
      <c r="X176" s="24">
        <f t="shared" si="51"/>
        <v>23.56390731597342</v>
      </c>
      <c r="Y176" s="24">
        <f t="shared" si="52"/>
        <v>15.435017501664154</v>
      </c>
      <c r="Z176" s="24">
        <f t="shared" si="53"/>
        <v>17.475467576511015</v>
      </c>
      <c r="AA176" s="24">
        <f t="shared" si="54"/>
        <v>29.257421234497723</v>
      </c>
      <c r="AC176" s="22">
        <f t="shared" si="31"/>
        <v>1</v>
      </c>
      <c r="AD176" s="22">
        <f t="shared" si="32"/>
        <v>1</v>
      </c>
      <c r="AE176" s="22">
        <f t="shared" si="33"/>
        <v>1</v>
      </c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</row>
    <row r="177" spans="1:78" s="22" customFormat="1" x14ac:dyDescent="0.35">
      <c r="A177" s="22" t="s">
        <v>97</v>
      </c>
      <c r="B177" s="22" t="s">
        <v>283</v>
      </c>
      <c r="C177" s="23">
        <v>45632.775000000001</v>
      </c>
      <c r="D177" s="22" t="s">
        <v>260</v>
      </c>
      <c r="E177" s="22" t="s">
        <v>175</v>
      </c>
      <c r="F177" s="24">
        <f t="shared" si="55"/>
        <v>2183943</v>
      </c>
      <c r="G177" s="24">
        <f t="shared" si="34"/>
        <v>821367.6</v>
      </c>
      <c r="H177" s="24">
        <f t="shared" si="35"/>
        <v>833141.59999999986</v>
      </c>
      <c r="I177" s="24">
        <f t="shared" si="36"/>
        <v>4192.7137624602001</v>
      </c>
      <c r="J177" s="24">
        <f t="shared" si="37"/>
        <v>1201725.3643572961</v>
      </c>
      <c r="K177" s="24">
        <f t="shared" si="38"/>
        <v>11547.087151422245</v>
      </c>
      <c r="L177" s="24">
        <f t="shared" si="39"/>
        <v>2920.4433903832719</v>
      </c>
      <c r="M177" s="24">
        <f t="shared" si="40"/>
        <v>4979.309387349037</v>
      </c>
      <c r="N177" s="24">
        <f t="shared" si="41"/>
        <v>10222.429236395847</v>
      </c>
      <c r="O177" s="24">
        <f t="shared" si="42"/>
        <v>20191.075097429883</v>
      </c>
      <c r="P177" s="24">
        <f t="shared" si="43"/>
        <v>2858.6787183551255</v>
      </c>
      <c r="Q177" s="24">
        <f t="shared" si="44"/>
        <v>2115.4989575818086</v>
      </c>
      <c r="R177" s="24">
        <f t="shared" si="45"/>
        <v>376.4200105341348</v>
      </c>
      <c r="S177" s="24">
        <f t="shared" si="46"/>
        <v>254.89226068726049</v>
      </c>
      <c r="T177" s="24">
        <f t="shared" si="47"/>
        <v>419.64896277648586</v>
      </c>
      <c r="U177" s="24">
        <f t="shared" si="48"/>
        <v>507.32908165214593</v>
      </c>
      <c r="V177" s="24">
        <f t="shared" si="49"/>
        <v>490.20706923827532</v>
      </c>
      <c r="W177" s="24">
        <f t="shared" si="50"/>
        <v>421.68598676141585</v>
      </c>
      <c r="X177" s="24">
        <f t="shared" si="51"/>
        <v>240.20366611484675</v>
      </c>
      <c r="Y177" s="24">
        <f t="shared" si="52"/>
        <v>154.56057122411661</v>
      </c>
      <c r="Z177" s="24">
        <f t="shared" si="53"/>
        <v>205.9486303466465</v>
      </c>
      <c r="AA177" s="24">
        <f t="shared" si="54"/>
        <v>172.10099937543225</v>
      </c>
      <c r="AC177" s="22">
        <f t="shared" si="31"/>
        <v>1.0000000000000002</v>
      </c>
      <c r="AD177" s="22">
        <f t="shared" si="32"/>
        <v>1</v>
      </c>
      <c r="AE177" s="22">
        <f t="shared" si="33"/>
        <v>1</v>
      </c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</row>
    <row r="178" spans="1:78" s="22" customFormat="1" x14ac:dyDescent="0.35">
      <c r="A178" s="22" t="s">
        <v>99</v>
      </c>
      <c r="B178" s="22" t="s">
        <v>284</v>
      </c>
      <c r="C178" s="23">
        <v>45632.77847222222</v>
      </c>
      <c r="D178" s="22" t="s">
        <v>260</v>
      </c>
      <c r="E178" s="22" t="s">
        <v>175</v>
      </c>
      <c r="F178" s="24">
        <f t="shared" si="55"/>
        <v>2183943</v>
      </c>
      <c r="G178" s="24">
        <f t="shared" si="34"/>
        <v>821367.60000000009</v>
      </c>
      <c r="H178" s="24">
        <f t="shared" si="35"/>
        <v>833141.60000000009</v>
      </c>
      <c r="I178" s="24">
        <f t="shared" si="36"/>
        <v>57547.832824021418</v>
      </c>
      <c r="J178" s="24">
        <f t="shared" si="37"/>
        <v>1205518.4720968399</v>
      </c>
      <c r="K178" s="24">
        <f t="shared" si="38"/>
        <v>562948.22469461279</v>
      </c>
      <c r="L178" s="24">
        <f t="shared" si="39"/>
        <v>38911.161224070318</v>
      </c>
      <c r="M178" s="24">
        <f t="shared" si="40"/>
        <v>67140.234458824765</v>
      </c>
      <c r="N178" s="24">
        <f t="shared" si="41"/>
        <v>257127.84454159404</v>
      </c>
      <c r="O178" s="24">
        <f t="shared" si="42"/>
        <v>984115.12862851587</v>
      </c>
      <c r="P178" s="24">
        <f t="shared" si="43"/>
        <v>142610.60343433681</v>
      </c>
      <c r="Q178" s="24">
        <f t="shared" si="44"/>
        <v>119850.42676822834</v>
      </c>
      <c r="R178" s="24">
        <f t="shared" si="45"/>
        <v>28709.439850308881</v>
      </c>
      <c r="S178" s="24">
        <f t="shared" si="46"/>
        <v>18810.299134811852</v>
      </c>
      <c r="T178" s="24">
        <f t="shared" si="47"/>
        <v>30653.820407378025</v>
      </c>
      <c r="U178" s="24">
        <f t="shared" si="48"/>
        <v>27960.77030338726</v>
      </c>
      <c r="V178" s="24">
        <f t="shared" si="49"/>
        <v>37763.540900806081</v>
      </c>
      <c r="W178" s="24">
        <f t="shared" si="50"/>
        <v>28474.040941351413</v>
      </c>
      <c r="X178" s="24">
        <f t="shared" si="51"/>
        <v>17448.654414829838</v>
      </c>
      <c r="Y178" s="24">
        <f t="shared" si="52"/>
        <v>10483.669485013521</v>
      </c>
      <c r="Z178" s="24">
        <f t="shared" si="53"/>
        <v>14695.912779959088</v>
      </c>
      <c r="AA178" s="24">
        <f t="shared" si="54"/>
        <v>9522.176672223648</v>
      </c>
      <c r="AC178" s="22">
        <f t="shared" si="31"/>
        <v>0.99999999999999989</v>
      </c>
      <c r="AD178" s="22">
        <f t="shared" si="32"/>
        <v>1</v>
      </c>
      <c r="AE178" s="22">
        <f t="shared" si="33"/>
        <v>0.99999999999999989</v>
      </c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</row>
    <row r="179" spans="1:78" s="22" customFormat="1" x14ac:dyDescent="0.35">
      <c r="A179" s="22" t="s">
        <v>101</v>
      </c>
      <c r="B179" s="22" t="s">
        <v>285</v>
      </c>
      <c r="C179" s="23">
        <v>45632.78125</v>
      </c>
      <c r="D179" s="22" t="s">
        <v>260</v>
      </c>
      <c r="E179" s="22" t="s">
        <v>175</v>
      </c>
      <c r="F179" s="24">
        <f t="shared" si="55"/>
        <v>2183943</v>
      </c>
      <c r="G179" s="24">
        <f t="shared" si="34"/>
        <v>821367.6</v>
      </c>
      <c r="H179" s="24">
        <f t="shared" si="35"/>
        <v>833141.6</v>
      </c>
      <c r="I179" s="24">
        <f t="shared" si="36"/>
        <v>8102.5679946714381</v>
      </c>
      <c r="J179" s="24">
        <f t="shared" si="37"/>
        <v>1183557.968291563</v>
      </c>
      <c r="K179" s="24">
        <f t="shared" si="38"/>
        <v>46927.853417171566</v>
      </c>
      <c r="L179" s="24">
        <f t="shared" si="39"/>
        <v>2203.4383856978443</v>
      </c>
      <c r="M179" s="24">
        <f t="shared" si="40"/>
        <v>3748.2345262250437</v>
      </c>
      <c r="N179" s="24">
        <f t="shared" si="41"/>
        <v>58267.809623235167</v>
      </c>
      <c r="O179" s="24">
        <f t="shared" si="42"/>
        <v>83251.339129512635</v>
      </c>
      <c r="P179" s="24">
        <f t="shared" si="43"/>
        <v>14181.828542419413</v>
      </c>
      <c r="Q179" s="24">
        <f t="shared" si="44"/>
        <v>10094.899928726241</v>
      </c>
      <c r="R179" s="24">
        <f t="shared" si="45"/>
        <v>1641.1263653832659</v>
      </c>
      <c r="S179" s="24">
        <f t="shared" si="46"/>
        <v>1239.4712840337347</v>
      </c>
      <c r="T179" s="24">
        <f t="shared" si="47"/>
        <v>1904.0843158960145</v>
      </c>
      <c r="U179" s="24">
        <f t="shared" si="48"/>
        <v>1723.5544458007437</v>
      </c>
      <c r="V179" s="24">
        <f t="shared" si="49"/>
        <v>2284.0415130271449</v>
      </c>
      <c r="W179" s="24">
        <f t="shared" si="50"/>
        <v>1783.8613215973601</v>
      </c>
      <c r="X179" s="24">
        <f t="shared" si="51"/>
        <v>1095.5423471973174</v>
      </c>
      <c r="Y179" s="24">
        <f t="shared" si="52"/>
        <v>732.49625742600165</v>
      </c>
      <c r="Z179" s="24">
        <f t="shared" si="53"/>
        <v>1006.2868684940098</v>
      </c>
      <c r="AA179" s="24">
        <f t="shared" si="54"/>
        <v>675.40227494036401</v>
      </c>
      <c r="AC179" s="22">
        <f t="shared" si="31"/>
        <v>1</v>
      </c>
      <c r="AD179" s="22">
        <f t="shared" si="32"/>
        <v>1</v>
      </c>
      <c r="AE179" s="22">
        <f t="shared" si="33"/>
        <v>1</v>
      </c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</row>
    <row r="180" spans="1:78" s="22" customFormat="1" x14ac:dyDescent="0.35">
      <c r="A180" s="22" t="s">
        <v>103</v>
      </c>
      <c r="B180" s="22" t="s">
        <v>286</v>
      </c>
      <c r="C180" s="23">
        <v>45632.78402777778</v>
      </c>
      <c r="D180" s="22" t="s">
        <v>260</v>
      </c>
      <c r="E180" s="22" t="s">
        <v>175</v>
      </c>
      <c r="F180" s="24">
        <f t="shared" si="55"/>
        <v>2183943</v>
      </c>
      <c r="G180" s="24">
        <f t="shared" si="34"/>
        <v>821367.6</v>
      </c>
      <c r="H180" s="24">
        <f t="shared" si="35"/>
        <v>833141.60000000009</v>
      </c>
      <c r="I180" s="24">
        <f t="shared" si="36"/>
        <v>22083.839980505927</v>
      </c>
      <c r="J180" s="24">
        <f t="shared" si="37"/>
        <v>1195478.9630745156</v>
      </c>
      <c r="K180" s="24">
        <f t="shared" si="38"/>
        <v>504882.07121053973</v>
      </c>
      <c r="L180" s="24">
        <f t="shared" si="39"/>
        <v>14019.605040626089</v>
      </c>
      <c r="M180" s="24">
        <f t="shared" si="40"/>
        <v>24012.404316701344</v>
      </c>
      <c r="N180" s="24">
        <f t="shared" si="41"/>
        <v>413017.01083436375</v>
      </c>
      <c r="O180" s="24">
        <f t="shared" si="42"/>
        <v>1221949.0495850025</v>
      </c>
      <c r="P180" s="24">
        <f t="shared" si="43"/>
        <v>200231.77746233187</v>
      </c>
      <c r="Q180" s="24">
        <f t="shared" si="44"/>
        <v>160027.64779229581</v>
      </c>
      <c r="R180" s="24">
        <f t="shared" si="45"/>
        <v>33234.829703846604</v>
      </c>
      <c r="S180" s="24">
        <f t="shared" si="46"/>
        <v>23533.213927200075</v>
      </c>
      <c r="T180" s="24">
        <f t="shared" si="47"/>
        <v>34819.465129405435</v>
      </c>
      <c r="U180" s="24">
        <f t="shared" si="48"/>
        <v>27884.8650708278</v>
      </c>
      <c r="V180" s="24">
        <f t="shared" si="49"/>
        <v>32769.574204962468</v>
      </c>
      <c r="W180" s="24">
        <f t="shared" si="50"/>
        <v>22542.224781039851</v>
      </c>
      <c r="X180" s="24">
        <f t="shared" si="51"/>
        <v>12505.925067917959</v>
      </c>
      <c r="Y180" s="24">
        <f t="shared" si="52"/>
        <v>6738.131435191076</v>
      </c>
      <c r="Z180" s="24">
        <f t="shared" si="53"/>
        <v>9171.9280854307744</v>
      </c>
      <c r="AA180" s="24">
        <f t="shared" si="54"/>
        <v>5855.3993861979416</v>
      </c>
      <c r="AC180" s="22">
        <f t="shared" si="31"/>
        <v>0.99999999999999989</v>
      </c>
      <c r="AD180" s="22">
        <f t="shared" si="32"/>
        <v>1</v>
      </c>
      <c r="AE180" s="22">
        <f t="shared" si="33"/>
        <v>1</v>
      </c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</row>
    <row r="181" spans="1:78" s="22" customFormat="1" x14ac:dyDescent="0.35">
      <c r="A181" s="22" t="s">
        <v>105</v>
      </c>
      <c r="B181" s="22" t="s">
        <v>287</v>
      </c>
      <c r="C181" s="23">
        <v>45632.787499999999</v>
      </c>
      <c r="D181" s="22" t="s">
        <v>260</v>
      </c>
      <c r="E181" s="22" t="s">
        <v>175</v>
      </c>
      <c r="F181" s="24">
        <f t="shared" si="55"/>
        <v>2183943</v>
      </c>
      <c r="G181" s="24">
        <f t="shared" si="34"/>
        <v>821367.6</v>
      </c>
      <c r="H181" s="24">
        <f t="shared" si="35"/>
        <v>833141.6</v>
      </c>
      <c r="I181" s="24">
        <f t="shared" si="36"/>
        <v>8288.6041377662659</v>
      </c>
      <c r="J181" s="24">
        <f t="shared" si="37"/>
        <v>1208283.6048933903</v>
      </c>
      <c r="K181" s="24">
        <f t="shared" si="38"/>
        <v>24652.977930251924</v>
      </c>
      <c r="L181" s="24">
        <f t="shared" si="39"/>
        <v>6537.9948545240159</v>
      </c>
      <c r="M181" s="24">
        <f t="shared" si="40"/>
        <v>11407.352121439053</v>
      </c>
      <c r="N181" s="24">
        <f t="shared" si="41"/>
        <v>23023.131052427852</v>
      </c>
      <c r="O181" s="24">
        <f t="shared" si="42"/>
        <v>44910.154149726892</v>
      </c>
      <c r="P181" s="24">
        <f t="shared" si="43"/>
        <v>6183.8662749623691</v>
      </c>
      <c r="Q181" s="24">
        <f t="shared" si="44"/>
        <v>4302.7676785065487</v>
      </c>
      <c r="R181" s="24">
        <f t="shared" si="45"/>
        <v>756.91032336155467</v>
      </c>
      <c r="S181" s="24">
        <f t="shared" si="46"/>
        <v>490.2947949205531</v>
      </c>
      <c r="T181" s="24">
        <f t="shared" si="47"/>
        <v>837.88089297463614</v>
      </c>
      <c r="U181" s="24">
        <f t="shared" si="48"/>
        <v>763.45730287894719</v>
      </c>
      <c r="V181" s="24">
        <f t="shared" si="49"/>
        <v>1026.8048617800698</v>
      </c>
      <c r="W181" s="24">
        <f t="shared" si="50"/>
        <v>835.83841201221185</v>
      </c>
      <c r="X181" s="24">
        <f t="shared" si="51"/>
        <v>556.12892453642507</v>
      </c>
      <c r="Y181" s="24">
        <f t="shared" si="52"/>
        <v>363.93698619111245</v>
      </c>
      <c r="Z181" s="24">
        <f t="shared" si="53"/>
        <v>502.56072113273382</v>
      </c>
      <c r="AA181" s="24">
        <f t="shared" si="54"/>
        <v>371.30095809347478</v>
      </c>
      <c r="AC181" s="22">
        <f t="shared" si="31"/>
        <v>1</v>
      </c>
      <c r="AD181" s="22">
        <f t="shared" si="32"/>
        <v>1</v>
      </c>
      <c r="AE181" s="22">
        <f t="shared" si="33"/>
        <v>1</v>
      </c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</row>
    <row r="182" spans="1:78" s="22" customFormat="1" x14ac:dyDescent="0.35">
      <c r="A182" s="22" t="s">
        <v>107</v>
      </c>
      <c r="B182" s="22" t="s">
        <v>288</v>
      </c>
      <c r="C182" s="23">
        <v>45632.790277777778</v>
      </c>
      <c r="D182" s="22" t="s">
        <v>260</v>
      </c>
      <c r="E182" s="22" t="s">
        <v>175</v>
      </c>
      <c r="F182" s="24">
        <f t="shared" si="55"/>
        <v>2183943</v>
      </c>
      <c r="G182" s="24">
        <f t="shared" si="34"/>
        <v>821367.59999999986</v>
      </c>
      <c r="H182" s="24">
        <f t="shared" si="35"/>
        <v>833141.6</v>
      </c>
      <c r="I182" s="24">
        <f t="shared" si="36"/>
        <v>156845.55045997747</v>
      </c>
      <c r="J182" s="24">
        <f t="shared" si="37"/>
        <v>1240252.2764345119</v>
      </c>
      <c r="K182" s="24">
        <f t="shared" si="38"/>
        <v>410802.22396586894</v>
      </c>
      <c r="L182" s="24">
        <f t="shared" si="39"/>
        <v>104578.17606122959</v>
      </c>
      <c r="M182" s="24">
        <f t="shared" si="40"/>
        <v>181836.48206398319</v>
      </c>
      <c r="N182" s="24">
        <f t="shared" si="41"/>
        <v>215196.58270109163</v>
      </c>
      <c r="O182" s="24">
        <f t="shared" si="42"/>
        <v>538350.51569925342</v>
      </c>
      <c r="P182" s="24">
        <f t="shared" si="43"/>
        <v>74944.479486591372</v>
      </c>
      <c r="Q182" s="24">
        <f t="shared" si="44"/>
        <v>53346.624631399973</v>
      </c>
      <c r="R182" s="24">
        <f t="shared" si="45"/>
        <v>10613.802837099243</v>
      </c>
      <c r="S182" s="24">
        <f t="shared" si="46"/>
        <v>6423.1787899118963</v>
      </c>
      <c r="T182" s="24">
        <f t="shared" si="47"/>
        <v>12780.990036459083</v>
      </c>
      <c r="U182" s="24">
        <f t="shared" si="48"/>
        <v>13770.038154037991</v>
      </c>
      <c r="V182" s="24">
        <f t="shared" si="49"/>
        <v>22008.230343023028</v>
      </c>
      <c r="W182" s="24">
        <f t="shared" si="50"/>
        <v>18913.856736502938</v>
      </c>
      <c r="X182" s="24">
        <f t="shared" si="51"/>
        <v>13694.90356169898</v>
      </c>
      <c r="Y182" s="24">
        <f t="shared" si="52"/>
        <v>9573.5561176149076</v>
      </c>
      <c r="Z182" s="24">
        <f t="shared" si="53"/>
        <v>14808.167932861612</v>
      </c>
      <c r="AA182" s="24">
        <f t="shared" si="54"/>
        <v>10022.717162246194</v>
      </c>
      <c r="AC182" s="22">
        <f t="shared" si="31"/>
        <v>1</v>
      </c>
      <c r="AD182" s="22">
        <f t="shared" si="32"/>
        <v>1</v>
      </c>
      <c r="AE182" s="22">
        <f t="shared" si="33"/>
        <v>1.0000000000000002</v>
      </c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</row>
    <row r="183" spans="1:78" s="22" customFormat="1" x14ac:dyDescent="0.35">
      <c r="A183" s="22" t="s">
        <v>109</v>
      </c>
      <c r="B183" s="22" t="s">
        <v>290</v>
      </c>
      <c r="C183" s="23">
        <v>45632.793749999997</v>
      </c>
      <c r="D183" s="22" t="s">
        <v>260</v>
      </c>
      <c r="E183" s="22" t="s">
        <v>175</v>
      </c>
      <c r="F183" s="24">
        <f t="shared" si="55"/>
        <v>2183943</v>
      </c>
      <c r="G183" s="24">
        <f t="shared" si="34"/>
        <v>821367.6</v>
      </c>
      <c r="H183" s="24">
        <f t="shared" si="35"/>
        <v>833141.60000000009</v>
      </c>
      <c r="I183" s="24">
        <f t="shared" si="36"/>
        <v>14082.247549260141</v>
      </c>
      <c r="J183" s="24">
        <f t="shared" si="37"/>
        <v>1235238.5316885046</v>
      </c>
      <c r="K183" s="24">
        <f t="shared" si="38"/>
        <v>119080.79010605623</v>
      </c>
      <c r="L183" s="24">
        <f t="shared" si="39"/>
        <v>93417.9447757952</v>
      </c>
      <c r="M183" s="24">
        <f t="shared" si="40"/>
        <v>161595.04220713454</v>
      </c>
      <c r="N183" s="24">
        <f t="shared" si="41"/>
        <v>96486.511217213061</v>
      </c>
      <c r="O183" s="24">
        <f t="shared" si="42"/>
        <v>157731.28615661655</v>
      </c>
      <c r="P183" s="24">
        <f t="shared" si="43"/>
        <v>26660.9826274685</v>
      </c>
      <c r="Q183" s="24">
        <f t="shared" si="44"/>
        <v>19062.091310266285</v>
      </c>
      <c r="R183" s="24">
        <f t="shared" si="45"/>
        <v>3495.3609024510515</v>
      </c>
      <c r="S183" s="24">
        <f t="shared" si="46"/>
        <v>2698.1891974093319</v>
      </c>
      <c r="T183" s="24">
        <f t="shared" si="47"/>
        <v>4090.283160830159</v>
      </c>
      <c r="U183" s="24">
        <f t="shared" si="48"/>
        <v>3839.1548102946376</v>
      </c>
      <c r="V183" s="24">
        <f t="shared" si="49"/>
        <v>5428.7186519847464</v>
      </c>
      <c r="W183" s="24">
        <f t="shared" si="50"/>
        <v>4432.8486749277954</v>
      </c>
      <c r="X183" s="24">
        <f t="shared" si="51"/>
        <v>3011.7646191025651</v>
      </c>
      <c r="Y183" s="24">
        <f t="shared" si="52"/>
        <v>1951.102455554726</v>
      </c>
      <c r="Z183" s="24">
        <f t="shared" si="53"/>
        <v>2862.4254412427499</v>
      </c>
      <c r="AA183" s="24">
        <f t="shared" si="54"/>
        <v>2068.168379543692</v>
      </c>
      <c r="AC183" s="22">
        <f t="shared" si="31"/>
        <v>0.99999999999999989</v>
      </c>
      <c r="AD183" s="22">
        <f t="shared" si="32"/>
        <v>1</v>
      </c>
      <c r="AE183" s="22">
        <f t="shared" si="33"/>
        <v>1</v>
      </c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</row>
    <row r="184" spans="1:78" s="22" customFormat="1" x14ac:dyDescent="0.35">
      <c r="A184" s="22" t="s">
        <v>111</v>
      </c>
      <c r="B184" s="22" t="s">
        <v>289</v>
      </c>
      <c r="C184" s="23">
        <v>45632.797222222223</v>
      </c>
      <c r="D184" s="22" t="s">
        <v>260</v>
      </c>
      <c r="E184" s="22" t="s">
        <v>175</v>
      </c>
      <c r="F184" s="24">
        <f t="shared" si="55"/>
        <v>2183943</v>
      </c>
      <c r="G184" s="24">
        <f t="shared" si="34"/>
        <v>821367.6</v>
      </c>
      <c r="H184" s="24">
        <f t="shared" si="35"/>
        <v>833141.6</v>
      </c>
      <c r="I184" s="24">
        <f t="shared" si="36"/>
        <v>48366.598250044204</v>
      </c>
      <c r="J184" s="24">
        <f t="shared" si="37"/>
        <v>1213262.873359923</v>
      </c>
      <c r="K184" s="24">
        <f t="shared" si="38"/>
        <v>226857.01259203619</v>
      </c>
      <c r="L184" s="24">
        <f t="shared" si="39"/>
        <v>50757.734151053817</v>
      </c>
      <c r="M184" s="24">
        <f t="shared" si="40"/>
        <v>88189.37295482734</v>
      </c>
      <c r="N184" s="24">
        <f t="shared" si="41"/>
        <v>210700.7343015699</v>
      </c>
      <c r="O184" s="24">
        <f t="shared" si="42"/>
        <v>635912.97690789145</v>
      </c>
      <c r="P184" s="24">
        <f t="shared" si="43"/>
        <v>72852.221403722724</v>
      </c>
      <c r="Q184" s="24">
        <f t="shared" si="44"/>
        <v>52122.132255451077</v>
      </c>
      <c r="R184" s="24">
        <f t="shared" si="45"/>
        <v>9408.1105098327153</v>
      </c>
      <c r="S184" s="24">
        <f t="shared" si="46"/>
        <v>6437.4823548780332</v>
      </c>
      <c r="T184" s="24">
        <f t="shared" si="47"/>
        <v>10462.395078278481</v>
      </c>
      <c r="U184" s="24">
        <f t="shared" si="48"/>
        <v>9683.2242293182335</v>
      </c>
      <c r="V184" s="24">
        <f t="shared" si="49"/>
        <v>13923.24912331268</v>
      </c>
      <c r="W184" s="24">
        <f t="shared" si="50"/>
        <v>11100.948326720714</v>
      </c>
      <c r="X184" s="24">
        <f t="shared" si="51"/>
        <v>7476.424615509809</v>
      </c>
      <c r="Y184" s="24">
        <f t="shared" si="52"/>
        <v>5033.7218532286161</v>
      </c>
      <c r="Z184" s="24">
        <f t="shared" si="53"/>
        <v>7354.6347068958057</v>
      </c>
      <c r="AA184" s="24">
        <f t="shared" si="54"/>
        <v>4920.1159794082723</v>
      </c>
      <c r="AC184" s="22">
        <f t="shared" si="31"/>
        <v>1</v>
      </c>
      <c r="AD184" s="22">
        <f t="shared" si="32"/>
        <v>1</v>
      </c>
      <c r="AE184" s="22">
        <f t="shared" si="33"/>
        <v>1</v>
      </c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</row>
    <row r="185" spans="1:78" s="22" customFormat="1" x14ac:dyDescent="0.35">
      <c r="A185" s="22" t="s">
        <v>113</v>
      </c>
      <c r="B185" s="22" t="s">
        <v>291</v>
      </c>
      <c r="C185" s="23">
        <v>45632.800694444442</v>
      </c>
      <c r="D185" s="22" t="s">
        <v>260</v>
      </c>
      <c r="E185" s="22" t="s">
        <v>175</v>
      </c>
      <c r="F185" s="24">
        <f t="shared" si="55"/>
        <v>2183943</v>
      </c>
      <c r="G185" s="24">
        <f t="shared" si="34"/>
        <v>821367.60000000009</v>
      </c>
      <c r="H185" s="24">
        <f t="shared" si="35"/>
        <v>833141.6</v>
      </c>
      <c r="I185" s="24">
        <f t="shared" si="36"/>
        <v>20980.729325701577</v>
      </c>
      <c r="J185" s="24">
        <f t="shared" si="37"/>
        <v>1255889.8208521041</v>
      </c>
      <c r="K185" s="24">
        <f t="shared" si="38"/>
        <v>104580.00430783501</v>
      </c>
      <c r="L185" s="24">
        <f t="shared" si="39"/>
        <v>167522.53194621348</v>
      </c>
      <c r="M185" s="24">
        <f t="shared" si="40"/>
        <v>290056.35118196235</v>
      </c>
      <c r="N185" s="24">
        <f t="shared" si="41"/>
        <v>177303.45138449443</v>
      </c>
      <c r="O185" s="24">
        <f t="shared" si="42"/>
        <v>402847.25761168147</v>
      </c>
      <c r="P185" s="24">
        <f t="shared" si="43"/>
        <v>51591.229233723541</v>
      </c>
      <c r="Q185" s="24">
        <f t="shared" si="44"/>
        <v>35643.497967606025</v>
      </c>
      <c r="R185" s="24">
        <f t="shared" si="45"/>
        <v>5932.8946898553768</v>
      </c>
      <c r="S185" s="24">
        <f t="shared" si="46"/>
        <v>4342.7813651037859</v>
      </c>
      <c r="T185" s="24">
        <f t="shared" si="47"/>
        <v>6759.5932241544378</v>
      </c>
      <c r="U185" s="24">
        <f t="shared" si="48"/>
        <v>5836.9420243753621</v>
      </c>
      <c r="V185" s="24">
        <f t="shared" si="49"/>
        <v>7916.3243493769014</v>
      </c>
      <c r="W185" s="24">
        <f t="shared" si="50"/>
        <v>6337.3446805264884</v>
      </c>
      <c r="X185" s="24">
        <f t="shared" si="51"/>
        <v>4011.667094166432</v>
      </c>
      <c r="Y185" s="24">
        <f t="shared" si="52"/>
        <v>2533.0760714593093</v>
      </c>
      <c r="Z185" s="24">
        <f t="shared" si="53"/>
        <v>3558.3229816525663</v>
      </c>
      <c r="AA185" s="24">
        <f t="shared" si="54"/>
        <v>2440.7945623902815</v>
      </c>
      <c r="AC185" s="22">
        <f t="shared" si="31"/>
        <v>1</v>
      </c>
      <c r="AD185" s="22">
        <f t="shared" si="32"/>
        <v>1</v>
      </c>
      <c r="AE185" s="22">
        <f t="shared" si="33"/>
        <v>0.99999999999999989</v>
      </c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</row>
    <row r="186" spans="1:78" s="22" customFormat="1" x14ac:dyDescent="0.35">
      <c r="A186" s="22" t="s">
        <v>62</v>
      </c>
      <c r="B186" s="22" t="s">
        <v>26</v>
      </c>
      <c r="C186" s="23">
        <v>45632.803472222222</v>
      </c>
      <c r="D186" s="22" t="s">
        <v>260</v>
      </c>
      <c r="E186" s="22" t="s">
        <v>175</v>
      </c>
      <c r="F186" s="24">
        <f t="shared" si="55"/>
        <v>2183943</v>
      </c>
      <c r="G186" s="24">
        <f t="shared" si="34"/>
        <v>821367.6</v>
      </c>
      <c r="H186" s="24">
        <f t="shared" si="35"/>
        <v>833141.6</v>
      </c>
      <c r="I186" s="24">
        <f t="shared" si="36"/>
        <v>2094.0168205491918</v>
      </c>
      <c r="J186" s="24">
        <f t="shared" si="37"/>
        <v>1201894.7693325551</v>
      </c>
      <c r="K186" s="24">
        <f t="shared" si="38"/>
        <v>150.16028878825568</v>
      </c>
      <c r="L186" s="24">
        <f t="shared" si="39"/>
        <v>755.93163476152552</v>
      </c>
      <c r="M186" s="24">
        <f t="shared" si="40"/>
        <v>1309.35163987176</v>
      </c>
      <c r="N186" s="24">
        <f t="shared" si="41"/>
        <v>133.30609436280022</v>
      </c>
      <c r="O186" s="24">
        <f t="shared" si="42"/>
        <v>218.74502681772745</v>
      </c>
      <c r="P186" s="24">
        <f t="shared" si="43"/>
        <v>110.35506113209539</v>
      </c>
      <c r="Q186" s="24">
        <f t="shared" si="44"/>
        <v>46.319542742288043</v>
      </c>
      <c r="R186" s="24">
        <f t="shared" si="45"/>
        <v>25.595332358540499</v>
      </c>
      <c r="S186" s="24">
        <f t="shared" si="46"/>
        <v>65.82597263233734</v>
      </c>
      <c r="T186" s="24">
        <f t="shared" si="47"/>
        <v>33.724839978634165</v>
      </c>
      <c r="U186" s="24">
        <f t="shared" si="48"/>
        <v>322.63503386196277</v>
      </c>
      <c r="V186" s="24">
        <f t="shared" si="49"/>
        <v>41.854347598727827</v>
      </c>
      <c r="W186" s="24">
        <f t="shared" si="50"/>
        <v>71.925846096267264</v>
      </c>
      <c r="X186" s="24">
        <f t="shared" si="51"/>
        <v>21.941990877445782</v>
      </c>
      <c r="Y186" s="24">
        <f t="shared" si="52"/>
        <v>81.679061041291916</v>
      </c>
      <c r="Z186" s="24">
        <f t="shared" si="53"/>
        <v>24.37755186484226</v>
      </c>
      <c r="AA186" s="24">
        <f t="shared" si="54"/>
        <v>113.37426686376236</v>
      </c>
      <c r="AC186" s="22">
        <f t="shared" si="31"/>
        <v>1</v>
      </c>
      <c r="AD186" s="22">
        <f t="shared" si="32"/>
        <v>1</v>
      </c>
      <c r="AE186" s="22">
        <f t="shared" si="33"/>
        <v>1</v>
      </c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</row>
    <row r="187" spans="1:78" s="22" customFormat="1" x14ac:dyDescent="0.35">
      <c r="A187" s="22" t="s">
        <v>59</v>
      </c>
      <c r="B187" s="22" t="s">
        <v>272</v>
      </c>
      <c r="C187" s="23">
        <v>45632.806944444441</v>
      </c>
      <c r="D187" s="22" t="s">
        <v>260</v>
      </c>
      <c r="E187" s="22" t="s">
        <v>175</v>
      </c>
      <c r="F187" s="24">
        <f t="shared" si="55"/>
        <v>2183943</v>
      </c>
      <c r="G187" s="24">
        <f t="shared" si="34"/>
        <v>821367.6</v>
      </c>
      <c r="H187" s="24">
        <f t="shared" si="35"/>
        <v>833141.6</v>
      </c>
      <c r="I187" s="24">
        <f t="shared" si="36"/>
        <v>593879.94162809011</v>
      </c>
      <c r="J187" s="24">
        <f t="shared" si="37"/>
        <v>1206105.072940835</v>
      </c>
      <c r="K187" s="24">
        <f t="shared" si="38"/>
        <v>741710.28213861259</v>
      </c>
      <c r="L187" s="24">
        <f t="shared" si="39"/>
        <v>79.488268479019169</v>
      </c>
      <c r="M187" s="24">
        <f t="shared" si="40"/>
        <v>135.95904744962101</v>
      </c>
      <c r="N187" s="24">
        <f t="shared" si="41"/>
        <v>730145.82613543107</v>
      </c>
      <c r="O187" s="24">
        <f t="shared" si="42"/>
        <v>704211.95971785602</v>
      </c>
      <c r="P187" s="24">
        <f t="shared" si="43"/>
        <v>840943.52742379485</v>
      </c>
      <c r="Q187" s="24">
        <f t="shared" si="44"/>
        <v>150463.27286898531</v>
      </c>
      <c r="R187" s="24">
        <f t="shared" si="45"/>
        <v>124765.49727072417</v>
      </c>
      <c r="S187" s="24">
        <f t="shared" si="46"/>
        <v>403221.85157673102</v>
      </c>
      <c r="T187" s="24">
        <f t="shared" si="47"/>
        <v>138038.68598530255</v>
      </c>
      <c r="U187" s="24">
        <f t="shared" si="48"/>
        <v>842421.89740794746</v>
      </c>
      <c r="V187" s="24">
        <f t="shared" si="49"/>
        <v>203090.25466840831</v>
      </c>
      <c r="W187" s="24">
        <f t="shared" si="50"/>
        <v>804955.49573003419</v>
      </c>
      <c r="X187" s="24">
        <f t="shared" si="51"/>
        <v>183040.98500704605</v>
      </c>
      <c r="Y187" s="24">
        <f t="shared" si="52"/>
        <v>819666.07388945553</v>
      </c>
      <c r="Z187" s="24">
        <f t="shared" si="53"/>
        <v>180393.77720306828</v>
      </c>
      <c r="AA187" s="24">
        <f t="shared" si="54"/>
        <v>793693.76438389753</v>
      </c>
      <c r="AC187" s="22">
        <f t="shared" si="31"/>
        <v>1</v>
      </c>
      <c r="AD187" s="22">
        <f t="shared" si="32"/>
        <v>1</v>
      </c>
      <c r="AE187" s="22">
        <f t="shared" si="33"/>
        <v>1</v>
      </c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</row>
    <row r="188" spans="1:78" s="22" customFormat="1" x14ac:dyDescent="0.35">
      <c r="A188" s="22" t="s">
        <v>62</v>
      </c>
      <c r="B188" s="22" t="s">
        <v>26</v>
      </c>
      <c r="C188" s="23">
        <v>45632.80972222222</v>
      </c>
      <c r="D188" s="22" t="s">
        <v>260</v>
      </c>
      <c r="E188" s="22" t="s">
        <v>175</v>
      </c>
      <c r="F188" s="24">
        <f t="shared" si="55"/>
        <v>2183943</v>
      </c>
      <c r="G188" s="24">
        <f t="shared" si="34"/>
        <v>821367.6</v>
      </c>
      <c r="H188" s="24">
        <f t="shared" si="35"/>
        <v>833141.60000000009</v>
      </c>
      <c r="I188" s="24">
        <f t="shared" si="36"/>
        <v>2423.0093302291211</v>
      </c>
      <c r="J188" s="24">
        <f t="shared" si="37"/>
        <v>1199693.9741737447</v>
      </c>
      <c r="K188" s="24">
        <f t="shared" si="38"/>
        <v>302.95502183331013</v>
      </c>
      <c r="L188" s="24">
        <f t="shared" si="39"/>
        <v>714.92535496648679</v>
      </c>
      <c r="M188" s="24">
        <f t="shared" si="40"/>
        <v>1227.9880500945494</v>
      </c>
      <c r="N188" s="24">
        <f t="shared" si="41"/>
        <v>279.87375499173919</v>
      </c>
      <c r="O188" s="24">
        <f t="shared" si="42"/>
        <v>324.21791635509084</v>
      </c>
      <c r="P188" s="24">
        <f t="shared" si="43"/>
        <v>333.32402035161419</v>
      </c>
      <c r="Q188" s="24">
        <f t="shared" si="44"/>
        <v>67.37723209529986</v>
      </c>
      <c r="R188" s="24">
        <f t="shared" si="45"/>
        <v>57.98345010459532</v>
      </c>
      <c r="S188" s="24">
        <f t="shared" si="46"/>
        <v>164.57861945451501</v>
      </c>
      <c r="T188" s="24">
        <f t="shared" si="47"/>
        <v>66.56134023225745</v>
      </c>
      <c r="U188" s="24">
        <f t="shared" si="48"/>
        <v>518.64261131777209</v>
      </c>
      <c r="V188" s="24">
        <f t="shared" si="49"/>
        <v>90.244255391921016</v>
      </c>
      <c r="W188" s="24">
        <f t="shared" si="50"/>
        <v>262.17692717953452</v>
      </c>
      <c r="X188" s="24">
        <f t="shared" si="51"/>
        <v>63.29777278008779</v>
      </c>
      <c r="Y188" s="24">
        <f t="shared" si="52"/>
        <v>244.20525506116786</v>
      </c>
      <c r="Z188" s="24">
        <f t="shared" si="53"/>
        <v>63.705718711609002</v>
      </c>
      <c r="AA188" s="24">
        <f t="shared" si="54"/>
        <v>273.61043882784509</v>
      </c>
      <c r="AC188" s="22">
        <f t="shared" si="31"/>
        <v>0.99999999999999989</v>
      </c>
      <c r="AD188" s="22">
        <f t="shared" si="32"/>
        <v>1</v>
      </c>
      <c r="AE188" s="22">
        <f t="shared" si="33"/>
        <v>1</v>
      </c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</row>
    <row r="189" spans="1:78" s="22" customFormat="1" x14ac:dyDescent="0.35">
      <c r="A189" s="22" t="s">
        <v>164</v>
      </c>
      <c r="C189" s="23">
        <v>45632.813194444447</v>
      </c>
      <c r="D189" s="22" t="s">
        <v>260</v>
      </c>
      <c r="E189" s="22" t="s">
        <v>175</v>
      </c>
      <c r="F189" s="24">
        <f t="shared" si="55"/>
        <v>2183943</v>
      </c>
      <c r="G189" s="24">
        <f t="shared" si="34"/>
        <v>821367.6</v>
      </c>
      <c r="H189" s="24">
        <f t="shared" si="35"/>
        <v>833141.6</v>
      </c>
      <c r="I189" s="24">
        <f t="shared" si="36"/>
        <v>3202.1366052218309</v>
      </c>
      <c r="J189" s="24">
        <f t="shared" si="37"/>
        <v>1189466.5896471376</v>
      </c>
      <c r="K189" s="24">
        <f t="shared" si="38"/>
        <v>97.801605472059293</v>
      </c>
      <c r="L189" s="24">
        <f t="shared" si="39"/>
        <v>1064.489828106276</v>
      </c>
      <c r="M189" s="24">
        <f t="shared" si="40"/>
        <v>1999.9100908297892</v>
      </c>
      <c r="N189" s="24">
        <f t="shared" si="41"/>
        <v>232.42784900079889</v>
      </c>
      <c r="O189" s="24">
        <f t="shared" si="42"/>
        <v>527.03316774947723</v>
      </c>
      <c r="P189" s="24">
        <f t="shared" si="43"/>
        <v>2810.7829803478699</v>
      </c>
      <c r="Q189" s="24">
        <f t="shared" si="44"/>
        <v>44.778176046092632</v>
      </c>
      <c r="R189" s="24">
        <f t="shared" si="45"/>
        <v>64.727216184447599</v>
      </c>
      <c r="S189" s="24">
        <f t="shared" si="46"/>
        <v>2385.7183500335614</v>
      </c>
      <c r="T189" s="24">
        <f t="shared" si="47"/>
        <v>155.09691757152999</v>
      </c>
      <c r="U189" s="24">
        <f t="shared" si="48"/>
        <v>9169.9967132506681</v>
      </c>
      <c r="V189" s="24">
        <f t="shared" si="49"/>
        <v>28.500198941462489</v>
      </c>
      <c r="W189" s="24">
        <f t="shared" si="50"/>
        <v>1853.9857528912269</v>
      </c>
      <c r="X189" s="24">
        <f t="shared" si="51"/>
        <v>11.397881335247435</v>
      </c>
      <c r="Y189" s="24">
        <f t="shared" si="52"/>
        <v>42.744802808849833</v>
      </c>
      <c r="Z189" s="24">
        <f t="shared" si="53"/>
        <v>17.915666901112171</v>
      </c>
      <c r="AA189" s="24">
        <f t="shared" si="54"/>
        <v>105.43864575605464</v>
      </c>
      <c r="AC189" s="22">
        <f t="shared" si="31"/>
        <v>1</v>
      </c>
      <c r="AD189" s="22">
        <f t="shared" si="32"/>
        <v>1</v>
      </c>
      <c r="AE189" s="22">
        <f t="shared" si="33"/>
        <v>1</v>
      </c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</row>
    <row r="190" spans="1:78" s="22" customFormat="1" x14ac:dyDescent="0.35">
      <c r="A190" s="22" t="s">
        <v>167</v>
      </c>
      <c r="C190" s="23">
        <v>45632.815972222219</v>
      </c>
      <c r="D190" s="22" t="s">
        <v>260</v>
      </c>
      <c r="E190" s="22" t="s">
        <v>175</v>
      </c>
      <c r="F190" s="24">
        <f t="shared" si="55"/>
        <v>2183943</v>
      </c>
      <c r="G190" s="24">
        <f t="shared" si="34"/>
        <v>821367.6</v>
      </c>
      <c r="H190" s="24">
        <f t="shared" si="35"/>
        <v>833141.59999999986</v>
      </c>
      <c r="I190" s="24">
        <f t="shared" si="36"/>
        <v>3127.4218397438217</v>
      </c>
      <c r="J190" s="24">
        <f t="shared" si="37"/>
        <v>1199153.342946368</v>
      </c>
      <c r="K190" s="24">
        <f t="shared" si="38"/>
        <v>86.478045273948837</v>
      </c>
      <c r="L190" s="24">
        <f t="shared" si="39"/>
        <v>1290.8340846310878</v>
      </c>
      <c r="M190" s="24">
        <f t="shared" si="40"/>
        <v>2229.4710039224265</v>
      </c>
      <c r="N190" s="24">
        <f t="shared" si="41"/>
        <v>329.07755877806943</v>
      </c>
      <c r="O190" s="24">
        <f t="shared" si="42"/>
        <v>1021.4556384806067</v>
      </c>
      <c r="P190" s="24">
        <f t="shared" si="43"/>
        <v>1084373.2381189852</v>
      </c>
      <c r="Q190" s="24">
        <f t="shared" si="44"/>
        <v>1318.7628188037982</v>
      </c>
      <c r="R190" s="24">
        <f t="shared" si="45"/>
        <v>29.623056414809056</v>
      </c>
      <c r="S190" s="24">
        <f t="shared" si="46"/>
        <v>1189431.4466886402</v>
      </c>
      <c r="T190" s="24">
        <f t="shared" si="47"/>
        <v>12760.471164121629</v>
      </c>
      <c r="U190" s="24">
        <f t="shared" si="48"/>
        <v>4632947.425825052</v>
      </c>
      <c r="V190" s="24">
        <f t="shared" si="49"/>
        <v>34.081852258310271</v>
      </c>
      <c r="W190" s="24">
        <f t="shared" si="50"/>
        <v>34.487197334992203</v>
      </c>
      <c r="X190" s="24">
        <f t="shared" si="51"/>
        <v>472.70904631752813</v>
      </c>
      <c r="Y190" s="24">
        <f t="shared" si="52"/>
        <v>494.21424592635589</v>
      </c>
      <c r="Z190" s="24">
        <f t="shared" si="53"/>
        <v>32.865817028264487</v>
      </c>
      <c r="AA190" s="24">
        <f t="shared" si="54"/>
        <v>29484.59272766898</v>
      </c>
      <c r="AC190" s="22">
        <f t="shared" si="31"/>
        <v>1.0000000000000002</v>
      </c>
      <c r="AD190" s="22">
        <f t="shared" si="32"/>
        <v>1</v>
      </c>
      <c r="AE190" s="22">
        <f t="shared" si="33"/>
        <v>1</v>
      </c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</row>
    <row r="191" spans="1:78" s="22" customFormat="1" x14ac:dyDescent="0.35">
      <c r="A191" s="22" t="s">
        <v>169</v>
      </c>
      <c r="C191" s="23">
        <v>45632.818749999999</v>
      </c>
      <c r="D191" s="22" t="s">
        <v>260</v>
      </c>
      <c r="E191" s="22" t="s">
        <v>175</v>
      </c>
      <c r="F191" s="24">
        <f t="shared" si="55"/>
        <v>2183943</v>
      </c>
      <c r="G191" s="24">
        <f t="shared" si="34"/>
        <v>821367.59999999986</v>
      </c>
      <c r="H191" s="24">
        <f t="shared" si="35"/>
        <v>833141.6</v>
      </c>
      <c r="I191" s="24">
        <f t="shared" si="36"/>
        <v>3048.135709297223</v>
      </c>
      <c r="J191" s="24">
        <f t="shared" si="37"/>
        <v>1195911.8263933111</v>
      </c>
      <c r="K191" s="24">
        <f t="shared" si="38"/>
        <v>110.20062407902313</v>
      </c>
      <c r="L191" s="24">
        <f t="shared" si="39"/>
        <v>1564.0058257061885</v>
      </c>
      <c r="M191" s="24">
        <f t="shared" si="40"/>
        <v>2663.416013737572</v>
      </c>
      <c r="N191" s="24">
        <f t="shared" si="41"/>
        <v>533.9620905733135</v>
      </c>
      <c r="O191" s="24">
        <f t="shared" si="42"/>
        <v>1831.7584314166745</v>
      </c>
      <c r="P191" s="24">
        <f t="shared" si="43"/>
        <v>1991688.1102272465</v>
      </c>
      <c r="Q191" s="24">
        <f t="shared" si="44"/>
        <v>2262.0105188958009</v>
      </c>
      <c r="R191" s="24">
        <f t="shared" si="45"/>
        <v>26.576323722857339</v>
      </c>
      <c r="S191" s="24">
        <f t="shared" si="46"/>
        <v>1134338.1740228005</v>
      </c>
      <c r="T191" s="24">
        <f t="shared" si="47"/>
        <v>22535.830840000504</v>
      </c>
      <c r="U191" s="24">
        <f t="shared" si="48"/>
        <v>4334724.53886873</v>
      </c>
      <c r="V191" s="24">
        <f t="shared" si="49"/>
        <v>35.036380947236637</v>
      </c>
      <c r="W191" s="24">
        <f t="shared" si="50"/>
        <v>30.610618363274714</v>
      </c>
      <c r="X191" s="24">
        <f t="shared" si="51"/>
        <v>469.20695266676404</v>
      </c>
      <c r="Y191" s="24">
        <f t="shared" si="52"/>
        <v>505.46123388280591</v>
      </c>
      <c r="Z191" s="24">
        <f t="shared" si="53"/>
        <v>26.989539885487691</v>
      </c>
      <c r="AA191" s="24">
        <f t="shared" si="54"/>
        <v>27971.569844197806</v>
      </c>
      <c r="AC191" s="22">
        <f t="shared" si="31"/>
        <v>1</v>
      </c>
      <c r="AD191" s="22">
        <f t="shared" si="32"/>
        <v>1</v>
      </c>
      <c r="AE191" s="22">
        <f t="shared" si="33"/>
        <v>1.0000000000000002</v>
      </c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</row>
    <row r="192" spans="1:78" s="22" customFormat="1" x14ac:dyDescent="0.35">
      <c r="A192" s="22" t="s">
        <v>62</v>
      </c>
      <c r="C192" s="23">
        <v>45632.822222222225</v>
      </c>
      <c r="D192" s="22" t="s">
        <v>260</v>
      </c>
      <c r="E192" s="22" t="s">
        <v>175</v>
      </c>
      <c r="F192" s="24">
        <f t="shared" si="55"/>
        <v>2183943</v>
      </c>
      <c r="G192" s="24">
        <f t="shared" si="34"/>
        <v>821367.6</v>
      </c>
      <c r="H192" s="24">
        <f t="shared" si="35"/>
        <v>833141.60000000009</v>
      </c>
      <c r="I192" s="24">
        <f t="shared" si="36"/>
        <v>2048.9221072947157</v>
      </c>
      <c r="J192" s="24">
        <f t="shared" si="37"/>
        <v>1194230.7189599827</v>
      </c>
      <c r="K192" s="24">
        <f t="shared" si="38"/>
        <v>129.75931561221748</v>
      </c>
      <c r="L192" s="24">
        <f t="shared" si="39"/>
        <v>741.79977241943254</v>
      </c>
      <c r="M192" s="24">
        <f t="shared" si="40"/>
        <v>1252.8093997101107</v>
      </c>
      <c r="N192" s="24">
        <f t="shared" si="41"/>
        <v>112.07298099151454</v>
      </c>
      <c r="O192" s="24">
        <f t="shared" si="42"/>
        <v>155.56698881329459</v>
      </c>
      <c r="P192" s="24">
        <f t="shared" si="43"/>
        <v>1424.0663942640278</v>
      </c>
      <c r="Q192" s="24">
        <f t="shared" si="44"/>
        <v>37.375755225991462</v>
      </c>
      <c r="R192" s="24">
        <f t="shared" si="45"/>
        <v>24.917170150660976</v>
      </c>
      <c r="S192" s="24">
        <f t="shared" si="46"/>
        <v>847.72640642366343</v>
      </c>
      <c r="T192" s="24">
        <f t="shared" si="47"/>
        <v>43.409704095228179</v>
      </c>
      <c r="U192" s="24">
        <f t="shared" si="48"/>
        <v>3393.662141904701</v>
      </c>
      <c r="V192" s="24">
        <f t="shared" si="49"/>
        <v>47.02356196115592</v>
      </c>
      <c r="W192" s="24">
        <f t="shared" si="50"/>
        <v>87.622487716218075</v>
      </c>
      <c r="X192" s="24">
        <f t="shared" si="51"/>
        <v>26.121789439303559</v>
      </c>
      <c r="Y192" s="24">
        <f t="shared" si="52"/>
        <v>84.008629850290333</v>
      </c>
      <c r="Z192" s="24">
        <f t="shared" si="53"/>
        <v>18.894073707448065</v>
      </c>
      <c r="AA192" s="24">
        <f t="shared" si="54"/>
        <v>166.00956088617636</v>
      </c>
      <c r="AC192" s="22">
        <f t="shared" si="31"/>
        <v>0.99999999999999989</v>
      </c>
      <c r="AD192" s="22">
        <f t="shared" si="32"/>
        <v>1</v>
      </c>
      <c r="AE192" s="22">
        <f t="shared" si="33"/>
        <v>1</v>
      </c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</row>
    <row r="194" spans="1:78" ht="47.5" customHeight="1" x14ac:dyDescent="0.55000000000000004">
      <c r="A194" s="42" t="s">
        <v>311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 spans="1:78" s="15" customFormat="1" ht="17.5" customHeight="1" x14ac:dyDescent="0.35">
      <c r="A195" s="15" t="s">
        <v>1</v>
      </c>
      <c r="C195" s="15" t="s">
        <v>3</v>
      </c>
      <c r="D195" s="15" t="s">
        <v>5</v>
      </c>
      <c r="E195" s="15" t="s">
        <v>294</v>
      </c>
      <c r="F195" s="46" t="s">
        <v>180</v>
      </c>
      <c r="G195" s="46" t="s">
        <v>197</v>
      </c>
      <c r="H195" s="46" t="s">
        <v>178</v>
      </c>
      <c r="I195" s="46" t="s">
        <v>176</v>
      </c>
      <c r="J195" s="46" t="s">
        <v>177</v>
      </c>
      <c r="K195" s="46" t="s">
        <v>179</v>
      </c>
      <c r="L195" s="46" t="s">
        <v>181</v>
      </c>
      <c r="M195" s="46" t="s">
        <v>182</v>
      </c>
      <c r="N195" s="46" t="s">
        <v>183</v>
      </c>
      <c r="O195" s="46" t="s">
        <v>184</v>
      </c>
      <c r="P195" s="46" t="s">
        <v>185</v>
      </c>
      <c r="Q195" s="46" t="s">
        <v>186</v>
      </c>
      <c r="R195" s="46" t="s">
        <v>187</v>
      </c>
      <c r="S195" s="46" t="s">
        <v>188</v>
      </c>
      <c r="T195" s="46" t="s">
        <v>189</v>
      </c>
      <c r="U195" s="46" t="s">
        <v>190</v>
      </c>
      <c r="V195" s="46" t="s">
        <v>191</v>
      </c>
      <c r="W195" s="46" t="s">
        <v>192</v>
      </c>
      <c r="X195" s="46" t="s">
        <v>193</v>
      </c>
      <c r="Y195" s="46" t="s">
        <v>194</v>
      </c>
      <c r="Z195" s="46" t="s">
        <v>195</v>
      </c>
      <c r="AA195" s="46" t="s">
        <v>196</v>
      </c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</row>
    <row r="196" spans="1:78" s="19" customFormat="1" x14ac:dyDescent="0.35">
      <c r="A196" s="19" t="s">
        <v>26</v>
      </c>
      <c r="B196" s="19" t="s">
        <v>258</v>
      </c>
      <c r="C196" s="20">
        <v>45632.540277777778</v>
      </c>
      <c r="D196" s="19" t="s">
        <v>259</v>
      </c>
      <c r="E196" s="19" t="s">
        <v>295</v>
      </c>
      <c r="F196" s="21">
        <f>F100*AD100</f>
        <v>2240613</v>
      </c>
      <c r="G196" s="21">
        <f>G100*AE100</f>
        <v>970363.3</v>
      </c>
      <c r="H196" s="21">
        <f>H100*AC100</f>
        <v>787527</v>
      </c>
      <c r="I196" s="21">
        <f>I100-I$100</f>
        <v>0</v>
      </c>
      <c r="J196" s="21">
        <f>J100-J$100</f>
        <v>0</v>
      </c>
      <c r="K196" s="21">
        <f>K100-K$100</f>
        <v>0</v>
      </c>
      <c r="L196" s="21">
        <f t="shared" ref="L196:AA197" si="56">L100-L$100</f>
        <v>0</v>
      </c>
      <c r="M196" s="21">
        <f t="shared" si="56"/>
        <v>0</v>
      </c>
      <c r="N196" s="21">
        <f t="shared" si="56"/>
        <v>0</v>
      </c>
      <c r="O196" s="21">
        <f t="shared" si="56"/>
        <v>0</v>
      </c>
      <c r="P196" s="21">
        <f t="shared" si="56"/>
        <v>0</v>
      </c>
      <c r="Q196" s="21">
        <f t="shared" si="56"/>
        <v>0</v>
      </c>
      <c r="R196" s="21">
        <f t="shared" si="56"/>
        <v>0</v>
      </c>
      <c r="S196" s="21">
        <f t="shared" si="56"/>
        <v>0</v>
      </c>
      <c r="T196" s="21">
        <f t="shared" si="56"/>
        <v>0</v>
      </c>
      <c r="U196" s="21">
        <f t="shared" si="56"/>
        <v>0</v>
      </c>
      <c r="V196" s="21">
        <f t="shared" si="56"/>
        <v>0</v>
      </c>
      <c r="W196" s="21">
        <f t="shared" si="56"/>
        <v>0</v>
      </c>
      <c r="X196" s="21">
        <f t="shared" si="56"/>
        <v>0</v>
      </c>
      <c r="Y196" s="21">
        <f t="shared" si="56"/>
        <v>0</v>
      </c>
      <c r="Z196" s="21">
        <f t="shared" si="56"/>
        <v>0</v>
      </c>
      <c r="AA196" s="21">
        <f t="shared" si="56"/>
        <v>0</v>
      </c>
      <c r="AB196"/>
      <c r="AC196"/>
      <c r="AD196"/>
      <c r="AE196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</row>
    <row r="197" spans="1:78" s="19" customFormat="1" x14ac:dyDescent="0.35">
      <c r="A197" s="19" t="s">
        <v>28</v>
      </c>
      <c r="B197" s="19" t="s">
        <v>265</v>
      </c>
      <c r="C197" s="20">
        <v>45632.543749999997</v>
      </c>
      <c r="D197" s="19" t="s">
        <v>259</v>
      </c>
      <c r="E197" s="19" t="s">
        <v>175</v>
      </c>
      <c r="F197" s="21">
        <f>F101*AD101</f>
        <v>2240613</v>
      </c>
      <c r="G197" s="21">
        <f t="shared" ref="G197:G260" si="57">G101*AE101</f>
        <v>970363.3</v>
      </c>
      <c r="H197" s="21">
        <f t="shared" ref="H197:H260" si="58">H101*AC101</f>
        <v>787527.00000000012</v>
      </c>
      <c r="I197" s="21">
        <f>I101-I$100</f>
        <v>9158.19005265946</v>
      </c>
      <c r="J197" s="21">
        <f>J101-J$100</f>
        <v>14344.382974495413</v>
      </c>
      <c r="K197" s="21">
        <f>K101-K$100</f>
        <v>12435.71740057961</v>
      </c>
      <c r="L197" s="21">
        <f t="shared" si="56"/>
        <v>-5.8344080362673978</v>
      </c>
      <c r="M197" s="21">
        <f t="shared" si="56"/>
        <v>-21.822375211071076</v>
      </c>
      <c r="N197" s="21">
        <f t="shared" si="56"/>
        <v>12825.781517226607</v>
      </c>
      <c r="O197" s="21">
        <f t="shared" si="56"/>
        <v>12802.541856223597</v>
      </c>
      <c r="P197" s="21">
        <f t="shared" si="56"/>
        <v>16338.880373527474</v>
      </c>
      <c r="Q197" s="21">
        <f t="shared" si="56"/>
        <v>2929.1689745833978</v>
      </c>
      <c r="R197" s="21">
        <f t="shared" si="56"/>
        <v>2447.7107811755955</v>
      </c>
      <c r="S197" s="21">
        <f t="shared" si="56"/>
        <v>8137.7855453509965</v>
      </c>
      <c r="T197" s="21">
        <f t="shared" si="56"/>
        <v>2771.7830454752807</v>
      </c>
      <c r="U197" s="21">
        <f t="shared" si="56"/>
        <v>16933.817857290327</v>
      </c>
      <c r="V197" s="21">
        <f t="shared" si="56"/>
        <v>4221.9359950407234</v>
      </c>
      <c r="W197" s="21">
        <f t="shared" si="56"/>
        <v>16578.938185021099</v>
      </c>
      <c r="X197" s="21">
        <f t="shared" si="56"/>
        <v>3898.7613306084272</v>
      </c>
      <c r="Y197" s="21">
        <f t="shared" si="56"/>
        <v>17236.435532629723</v>
      </c>
      <c r="Z197" s="21">
        <f t="shared" si="56"/>
        <v>3870.6608517887903</v>
      </c>
      <c r="AA197" s="21">
        <f t="shared" si="56"/>
        <v>16694.424896831657</v>
      </c>
      <c r="AB197"/>
      <c r="AC197"/>
      <c r="AD197"/>
      <c r="AE197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</row>
    <row r="198" spans="1:78" s="19" customFormat="1" x14ac:dyDescent="0.35">
      <c r="A198" s="19" t="s">
        <v>30</v>
      </c>
      <c r="B198" s="19" t="s">
        <v>262</v>
      </c>
      <c r="C198" s="20">
        <v>45632.546527777777</v>
      </c>
      <c r="D198" s="19" t="s">
        <v>259</v>
      </c>
      <c r="E198" s="19" t="s">
        <v>175</v>
      </c>
      <c r="F198" s="21">
        <f t="shared" ref="F198:F261" si="59">F102*AD102</f>
        <v>2240613</v>
      </c>
      <c r="G198" s="21">
        <f t="shared" si="57"/>
        <v>970363.3</v>
      </c>
      <c r="H198" s="21">
        <f t="shared" si="58"/>
        <v>787527</v>
      </c>
      <c r="I198" s="21">
        <f t="shared" ref="I198:J240" si="60">I102-I$100</f>
        <v>94290.902729479989</v>
      </c>
      <c r="J198" s="21">
        <f t="shared" si="60"/>
        <v>7375.41424779105</v>
      </c>
      <c r="K198" s="21">
        <f t="shared" ref="K198:AA198" si="61">K102-K$100</f>
        <v>126714.38554253243</v>
      </c>
      <c r="L198" s="21">
        <f t="shared" si="61"/>
        <v>25.982246387200952</v>
      </c>
      <c r="M198" s="21">
        <f t="shared" si="61"/>
        <v>19.709495809354095</v>
      </c>
      <c r="N198" s="21">
        <f t="shared" si="61"/>
        <v>130222.19645145083</v>
      </c>
      <c r="O198" s="21">
        <f t="shared" si="61"/>
        <v>129033.48842638065</v>
      </c>
      <c r="P198" s="21">
        <f t="shared" si="61"/>
        <v>165453.96777570836</v>
      </c>
      <c r="Q198" s="21">
        <f t="shared" si="61"/>
        <v>29401.025834429573</v>
      </c>
      <c r="R198" s="21">
        <f t="shared" si="61"/>
        <v>24959.640977484913</v>
      </c>
      <c r="S198" s="21">
        <f t="shared" si="61"/>
        <v>80933.318829025433</v>
      </c>
      <c r="T198" s="21">
        <f t="shared" si="61"/>
        <v>28093.023146618008</v>
      </c>
      <c r="U198" s="21">
        <f t="shared" si="61"/>
        <v>171528.73156025898</v>
      </c>
      <c r="V198" s="21">
        <f t="shared" si="61"/>
        <v>42306.818159831004</v>
      </c>
      <c r="W198" s="21">
        <f t="shared" si="61"/>
        <v>168041.47737798351</v>
      </c>
      <c r="X198" s="21">
        <f t="shared" si="61"/>
        <v>38396.647637642498</v>
      </c>
      <c r="Y198" s="21">
        <f t="shared" si="61"/>
        <v>173067.11341131994</v>
      </c>
      <c r="Z198" s="21">
        <f t="shared" si="61"/>
        <v>39034.968371818752</v>
      </c>
      <c r="AA198" s="21">
        <f t="shared" si="61"/>
        <v>169694.85985858607</v>
      </c>
      <c r="AB198"/>
      <c r="AC198"/>
      <c r="AD198"/>
      <c r="AE198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</row>
    <row r="199" spans="1:78" s="19" customFormat="1" x14ac:dyDescent="0.35">
      <c r="A199" s="19" t="s">
        <v>32</v>
      </c>
      <c r="B199" s="19" t="s">
        <v>263</v>
      </c>
      <c r="C199" s="20">
        <v>45632.55</v>
      </c>
      <c r="D199" s="19" t="s">
        <v>259</v>
      </c>
      <c r="E199" s="19" t="s">
        <v>175</v>
      </c>
      <c r="F199" s="21">
        <f t="shared" si="59"/>
        <v>2240613</v>
      </c>
      <c r="G199" s="21">
        <f t="shared" si="57"/>
        <v>970363.30000000016</v>
      </c>
      <c r="H199" s="21">
        <f t="shared" si="58"/>
        <v>787527</v>
      </c>
      <c r="I199" s="21">
        <f t="shared" si="60"/>
        <v>946103.51330483845</v>
      </c>
      <c r="J199" s="21">
        <f t="shared" si="60"/>
        <v>6558.782690075459</v>
      </c>
      <c r="K199" s="21">
        <f t="shared" ref="K199:AA199" si="62">K103-K$100</f>
        <v>1290188.4300562511</v>
      </c>
      <c r="L199" s="21">
        <f t="shared" si="62"/>
        <v>285.01606931086599</v>
      </c>
      <c r="M199" s="21">
        <f t="shared" si="62"/>
        <v>459.33701618810454</v>
      </c>
      <c r="N199" s="21">
        <f t="shared" si="62"/>
        <v>1319636.9024714425</v>
      </c>
      <c r="O199" s="21">
        <f t="shared" si="62"/>
        <v>1314969.0956369815</v>
      </c>
      <c r="P199" s="21">
        <f t="shared" si="62"/>
        <v>1678138.1863706671</v>
      </c>
      <c r="Q199" s="21">
        <f t="shared" si="62"/>
        <v>291438.43135103013</v>
      </c>
      <c r="R199" s="21">
        <f t="shared" si="62"/>
        <v>247894.49025368723</v>
      </c>
      <c r="S199" s="21">
        <f t="shared" si="62"/>
        <v>805987.20236786199</v>
      </c>
      <c r="T199" s="21">
        <f t="shared" si="62"/>
        <v>280233.62717438967</v>
      </c>
      <c r="U199" s="21">
        <f t="shared" si="62"/>
        <v>1731034.5383392386</v>
      </c>
      <c r="V199" s="21">
        <f t="shared" si="62"/>
        <v>421350.51418848656</v>
      </c>
      <c r="W199" s="21">
        <f t="shared" si="62"/>
        <v>1690008.0383296963</v>
      </c>
      <c r="X199" s="21">
        <f t="shared" si="62"/>
        <v>383009.99165883166</v>
      </c>
      <c r="Y199" s="21">
        <f t="shared" si="62"/>
        <v>1743179.174839291</v>
      </c>
      <c r="Z199" s="21">
        <f t="shared" si="62"/>
        <v>387328.20244944963</v>
      </c>
      <c r="AA199" s="21">
        <f t="shared" si="62"/>
        <v>1720112.5087893787</v>
      </c>
      <c r="AB199"/>
      <c r="AC199"/>
      <c r="AD199"/>
      <c r="AE199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</row>
    <row r="200" spans="1:78" s="19" customFormat="1" x14ac:dyDescent="0.35">
      <c r="A200" s="19" t="s">
        <v>34</v>
      </c>
      <c r="B200" s="19" t="s">
        <v>266</v>
      </c>
      <c r="C200" s="20">
        <v>45632.552777777775</v>
      </c>
      <c r="D200" s="19" t="s">
        <v>259</v>
      </c>
      <c r="E200" s="19" t="s">
        <v>175</v>
      </c>
      <c r="F200" s="21">
        <f t="shared" si="59"/>
        <v>2240613</v>
      </c>
      <c r="G200" s="21">
        <f t="shared" si="57"/>
        <v>970363.3</v>
      </c>
      <c r="H200" s="21">
        <f t="shared" si="58"/>
        <v>787527</v>
      </c>
      <c r="I200" s="21">
        <f t="shared" si="60"/>
        <v>4229989.4879423482</v>
      </c>
      <c r="J200" s="21">
        <f t="shared" si="60"/>
        <v>-35304.348744488321</v>
      </c>
      <c r="K200" s="21">
        <f t="shared" ref="K200:AA200" si="63">K104-K$100</f>
        <v>5687923.1024530958</v>
      </c>
      <c r="L200" s="21">
        <f t="shared" si="63"/>
        <v>6385.9212923687155</v>
      </c>
      <c r="M200" s="21">
        <f t="shared" si="63"/>
        <v>11026.143449938467</v>
      </c>
      <c r="N200" s="21">
        <f t="shared" si="63"/>
        <v>6007999.5802737549</v>
      </c>
      <c r="O200" s="21">
        <f t="shared" si="63"/>
        <v>5991762.3424000069</v>
      </c>
      <c r="P200" s="21">
        <f t="shared" si="63"/>
        <v>7674784.3528454322</v>
      </c>
      <c r="Q200" s="21">
        <f t="shared" si="63"/>
        <v>1358424.6982280265</v>
      </c>
      <c r="R200" s="21">
        <f t="shared" si="63"/>
        <v>1141342.4560339996</v>
      </c>
      <c r="S200" s="21">
        <f t="shared" si="63"/>
        <v>3661441.0873683612</v>
      </c>
      <c r="T200" s="21">
        <f t="shared" si="63"/>
        <v>1302320.1859005019</v>
      </c>
      <c r="U200" s="21">
        <f t="shared" si="63"/>
        <v>7682817.9477201952</v>
      </c>
      <c r="V200" s="21">
        <f t="shared" si="63"/>
        <v>1950476.3190238527</v>
      </c>
      <c r="W200" s="21">
        <f t="shared" si="63"/>
        <v>7560048.1070972886</v>
      </c>
      <c r="X200" s="21">
        <f t="shared" si="63"/>
        <v>1776390.6843393706</v>
      </c>
      <c r="Y200" s="21">
        <f t="shared" si="63"/>
        <v>7823562.206033973</v>
      </c>
      <c r="Z200" s="21">
        <f t="shared" si="63"/>
        <v>1804512.461865854</v>
      </c>
      <c r="AA200" s="21">
        <f t="shared" si="63"/>
        <v>7660406.9562328653</v>
      </c>
      <c r="AB200"/>
      <c r="AC200"/>
      <c r="AD200"/>
      <c r="AE200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</row>
    <row r="201" spans="1:78" s="19" customFormat="1" x14ac:dyDescent="0.35">
      <c r="A201" s="19" t="s">
        <v>36</v>
      </c>
      <c r="B201" s="19" t="s">
        <v>264</v>
      </c>
      <c r="C201" s="20">
        <v>45632.555555555555</v>
      </c>
      <c r="D201" s="19" t="s">
        <v>259</v>
      </c>
      <c r="E201" s="19" t="s">
        <v>175</v>
      </c>
      <c r="F201" s="21">
        <f t="shared" si="59"/>
        <v>2240613</v>
      </c>
      <c r="G201" s="21">
        <f t="shared" si="57"/>
        <v>970363.3</v>
      </c>
      <c r="H201" s="21">
        <f t="shared" si="58"/>
        <v>787527</v>
      </c>
      <c r="I201" s="21">
        <f t="shared" si="60"/>
        <v>8503023.72032764</v>
      </c>
      <c r="J201" s="21">
        <f t="shared" si="60"/>
        <v>-100485.86735209241</v>
      </c>
      <c r="K201" s="21">
        <f t="shared" ref="K201:AA201" si="64">K105-K$100</f>
        <v>11538100.11452272</v>
      </c>
      <c r="L201" s="21">
        <f t="shared" si="64"/>
        <v>2400.9098348603347</v>
      </c>
      <c r="M201" s="21">
        <f t="shared" si="64"/>
        <v>4329.807876698459</v>
      </c>
      <c r="N201" s="21">
        <f t="shared" si="64"/>
        <v>12824393.284990758</v>
      </c>
      <c r="O201" s="21">
        <f t="shared" si="64"/>
        <v>12787399.184889035</v>
      </c>
      <c r="P201" s="21">
        <f t="shared" si="64"/>
        <v>16425510.202278031</v>
      </c>
      <c r="Q201" s="21">
        <f t="shared" si="64"/>
        <v>2824668.5992219686</v>
      </c>
      <c r="R201" s="21">
        <f t="shared" si="64"/>
        <v>2407367.4073752421</v>
      </c>
      <c r="S201" s="21">
        <f t="shared" si="64"/>
        <v>7577060.7147186827</v>
      </c>
      <c r="T201" s="21">
        <f t="shared" si="64"/>
        <v>2727486.9122521915</v>
      </c>
      <c r="U201" s="21">
        <f t="shared" si="64"/>
        <v>16198050.986513175</v>
      </c>
      <c r="V201" s="21">
        <f t="shared" si="64"/>
        <v>4033202.3488554494</v>
      </c>
      <c r="W201" s="21">
        <f t="shared" si="64"/>
        <v>15879300.207466267</v>
      </c>
      <c r="X201" s="21">
        <f t="shared" si="64"/>
        <v>3696316.1478017457</v>
      </c>
      <c r="Y201" s="21">
        <f t="shared" si="64"/>
        <v>16377317.525816811</v>
      </c>
      <c r="Z201" s="21">
        <f t="shared" si="64"/>
        <v>3745445.5266572731</v>
      </c>
      <c r="AA201" s="21">
        <f t="shared" si="64"/>
        <v>16163501.208974693</v>
      </c>
      <c r="AB201"/>
      <c r="AC201"/>
      <c r="AD201"/>
      <c r="AE201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</row>
    <row r="202" spans="1:78" s="19" customFormat="1" x14ac:dyDescent="0.35">
      <c r="A202" s="19" t="s">
        <v>38</v>
      </c>
      <c r="B202" s="19" t="s">
        <v>267</v>
      </c>
      <c r="C202" s="20">
        <v>45632.558333333334</v>
      </c>
      <c r="D202" s="19" t="s">
        <v>259</v>
      </c>
      <c r="E202" s="19" t="s">
        <v>175</v>
      </c>
      <c r="F202" s="21">
        <f t="shared" si="59"/>
        <v>2240613</v>
      </c>
      <c r="G202" s="21">
        <f t="shared" si="57"/>
        <v>970363.3</v>
      </c>
      <c r="H202" s="21">
        <f t="shared" si="58"/>
        <v>787527</v>
      </c>
      <c r="I202" s="21">
        <f t="shared" si="60"/>
        <v>2075.3850273122098</v>
      </c>
      <c r="J202" s="21">
        <f t="shared" si="60"/>
        <v>16806.849986064015</v>
      </c>
      <c r="K202" s="21">
        <f t="shared" ref="K202:AA202" si="65">K106-K$100</f>
        <v>2210.8399373114057</v>
      </c>
      <c r="L202" s="21">
        <f t="shared" si="65"/>
        <v>8391.789966225293</v>
      </c>
      <c r="M202" s="21">
        <f t="shared" si="65"/>
        <v>14554.654881624907</v>
      </c>
      <c r="N202" s="21">
        <f t="shared" si="65"/>
        <v>2323.0560694732058</v>
      </c>
      <c r="O202" s="21">
        <f t="shared" si="65"/>
        <v>2223.1813133604128</v>
      </c>
      <c r="P202" s="21">
        <f t="shared" si="65"/>
        <v>2817.780579101624</v>
      </c>
      <c r="Q202" s="21">
        <f t="shared" si="65"/>
        <v>493.79731740135355</v>
      </c>
      <c r="R202" s="21">
        <f t="shared" si="65"/>
        <v>442.26424236030351</v>
      </c>
      <c r="S202" s="21">
        <f t="shared" si="65"/>
        <v>1439.7152122839198</v>
      </c>
      <c r="T202" s="21">
        <f t="shared" si="65"/>
        <v>520.96932638452085</v>
      </c>
      <c r="U202" s="21">
        <f t="shared" si="65"/>
        <v>3272.0009971682007</v>
      </c>
      <c r="V202" s="21">
        <f t="shared" si="65"/>
        <v>860.37972012448586</v>
      </c>
      <c r="W202" s="21">
        <f t="shared" si="65"/>
        <v>3478.4112661075751</v>
      </c>
      <c r="X202" s="21">
        <f t="shared" si="65"/>
        <v>816.23341892223675</v>
      </c>
      <c r="Y202" s="21">
        <f t="shared" si="65"/>
        <v>3565.4676554735056</v>
      </c>
      <c r="Z202" s="21">
        <f t="shared" si="65"/>
        <v>799.51465284333835</v>
      </c>
      <c r="AA202" s="21">
        <f t="shared" si="65"/>
        <v>3227.466352479611</v>
      </c>
      <c r="AB202"/>
      <c r="AC202"/>
      <c r="AD202"/>
      <c r="AE202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</row>
    <row r="203" spans="1:78" s="19" customFormat="1" x14ac:dyDescent="0.35">
      <c r="A203" s="19" t="s">
        <v>40</v>
      </c>
      <c r="B203" s="19" t="s">
        <v>268</v>
      </c>
      <c r="C203" s="20">
        <v>45632.561111111114</v>
      </c>
      <c r="D203" s="19" t="s">
        <v>259</v>
      </c>
      <c r="E203" s="19" t="s">
        <v>175</v>
      </c>
      <c r="F203" s="21">
        <f t="shared" si="59"/>
        <v>2240613</v>
      </c>
      <c r="G203" s="21">
        <f t="shared" si="57"/>
        <v>970363.3</v>
      </c>
      <c r="H203" s="21">
        <f t="shared" si="58"/>
        <v>787527</v>
      </c>
      <c r="I203" s="21">
        <f t="shared" si="60"/>
        <v>537.08430915722306</v>
      </c>
      <c r="J203" s="21">
        <f t="shared" si="60"/>
        <v>30567.168634546455</v>
      </c>
      <c r="K203" s="21">
        <f t="shared" ref="K203:AA203" si="66">K107-K$100</f>
        <v>533.50183901179514</v>
      </c>
      <c r="L203" s="21">
        <f t="shared" si="66"/>
        <v>83953.259663640172</v>
      </c>
      <c r="M203" s="21">
        <f t="shared" si="66"/>
        <v>146437.24309978919</v>
      </c>
      <c r="N203" s="21">
        <f t="shared" si="66"/>
        <v>604.22174319822068</v>
      </c>
      <c r="O203" s="21">
        <f t="shared" si="66"/>
        <v>582.35964781253347</v>
      </c>
      <c r="P203" s="21">
        <f t="shared" si="66"/>
        <v>741.75487233377396</v>
      </c>
      <c r="Q203" s="21">
        <f t="shared" si="66"/>
        <v>128.54483246895427</v>
      </c>
      <c r="R203" s="21">
        <f t="shared" si="66"/>
        <v>117.1557643888128</v>
      </c>
      <c r="S203" s="21">
        <f t="shared" si="66"/>
        <v>445.81106997241557</v>
      </c>
      <c r="T203" s="21">
        <f t="shared" si="66"/>
        <v>126.71986671554717</v>
      </c>
      <c r="U203" s="21">
        <f t="shared" si="66"/>
        <v>641.34642489682358</v>
      </c>
      <c r="V203" s="21">
        <f t="shared" si="66"/>
        <v>174.17250291842626</v>
      </c>
      <c r="W203" s="21">
        <f t="shared" si="66"/>
        <v>798.52886936163497</v>
      </c>
      <c r="X203" s="21">
        <f t="shared" si="66"/>
        <v>170.9504468424048</v>
      </c>
      <c r="Y203" s="21">
        <f t="shared" si="66"/>
        <v>847.66630314665156</v>
      </c>
      <c r="Z203" s="21">
        <f t="shared" si="66"/>
        <v>196.74351315677922</v>
      </c>
      <c r="AA203" s="21">
        <f t="shared" si="66"/>
        <v>697.84378185805565</v>
      </c>
      <c r="AB203"/>
      <c r="AC203"/>
      <c r="AD203"/>
      <c r="AE20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</row>
    <row r="204" spans="1:78" s="19" customFormat="1" x14ac:dyDescent="0.35">
      <c r="A204" s="19" t="s">
        <v>42</v>
      </c>
      <c r="B204" s="19" t="s">
        <v>271</v>
      </c>
      <c r="C204" s="20">
        <v>45632.564583333333</v>
      </c>
      <c r="D204" s="19" t="s">
        <v>259</v>
      </c>
      <c r="E204" s="19" t="s">
        <v>175</v>
      </c>
      <c r="F204" s="21">
        <f t="shared" si="59"/>
        <v>2240613</v>
      </c>
      <c r="G204" s="21">
        <f t="shared" si="57"/>
        <v>970363.3</v>
      </c>
      <c r="H204" s="21">
        <f t="shared" si="58"/>
        <v>787527</v>
      </c>
      <c r="I204" s="21">
        <f t="shared" si="60"/>
        <v>106.03188752949882</v>
      </c>
      <c r="J204" s="21">
        <f t="shared" si="60"/>
        <v>365371.6846991363</v>
      </c>
      <c r="K204" s="21">
        <f t="shared" ref="K204:AA204" si="67">K108-K$100</f>
        <v>39.761724449160567</v>
      </c>
      <c r="L204" s="21">
        <f t="shared" si="67"/>
        <v>841791.80495135882</v>
      </c>
      <c r="M204" s="21">
        <f t="shared" si="67"/>
        <v>1457596.7518982824</v>
      </c>
      <c r="N204" s="21">
        <f t="shared" si="67"/>
        <v>228.93627719416966</v>
      </c>
      <c r="O204" s="21">
        <f t="shared" si="67"/>
        <v>67.052628231853376</v>
      </c>
      <c r="P204" s="21">
        <f t="shared" si="67"/>
        <v>77.043900774814546</v>
      </c>
      <c r="Q204" s="21">
        <f t="shared" si="67"/>
        <v>21.335387301595439</v>
      </c>
      <c r="R204" s="21">
        <f t="shared" si="67"/>
        <v>26.888163987601558</v>
      </c>
      <c r="S204" s="21">
        <f t="shared" si="67"/>
        <v>993.65297302954252</v>
      </c>
      <c r="T204" s="21">
        <f t="shared" si="67"/>
        <v>34.982969468964157</v>
      </c>
      <c r="U204" s="21">
        <f t="shared" si="67"/>
        <v>-21.215420956854146</v>
      </c>
      <c r="V204" s="21">
        <f t="shared" si="67"/>
        <v>5.7926106155893251</v>
      </c>
      <c r="W204" s="21">
        <f t="shared" si="67"/>
        <v>78.427219842635168</v>
      </c>
      <c r="X204" s="21">
        <f t="shared" si="67"/>
        <v>21.729833929583211</v>
      </c>
      <c r="Y204" s="21">
        <f t="shared" si="67"/>
        <v>85.786607838502348</v>
      </c>
      <c r="Z204" s="21">
        <f t="shared" si="67"/>
        <v>19.50886307207556</v>
      </c>
      <c r="AA204" s="21">
        <f t="shared" si="67"/>
        <v>-98.73928576460905</v>
      </c>
      <c r="AB204"/>
      <c r="AC204"/>
      <c r="AD204"/>
      <c r="AE204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</row>
    <row r="205" spans="1:78" s="19" customFormat="1" x14ac:dyDescent="0.35">
      <c r="A205" s="19" t="s">
        <v>44</v>
      </c>
      <c r="B205" s="19" t="s">
        <v>269</v>
      </c>
      <c r="C205" s="20">
        <v>45632.567361111112</v>
      </c>
      <c r="D205" s="19" t="s">
        <v>259</v>
      </c>
      <c r="E205" s="19" t="s">
        <v>175</v>
      </c>
      <c r="F205" s="21">
        <f t="shared" si="59"/>
        <v>2240613</v>
      </c>
      <c r="G205" s="21">
        <f t="shared" si="57"/>
        <v>970363.3</v>
      </c>
      <c r="H205" s="21">
        <f t="shared" si="58"/>
        <v>787527</v>
      </c>
      <c r="I205" s="21">
        <f t="shared" si="60"/>
        <v>181.44141451778569</v>
      </c>
      <c r="J205" s="21">
        <f t="shared" si="60"/>
        <v>1780606.8818516447</v>
      </c>
      <c r="K205" s="21">
        <f t="shared" ref="K205:AA205" si="68">K109-K$100</f>
        <v>499.72565357585358</v>
      </c>
      <c r="L205" s="21">
        <f t="shared" si="68"/>
        <v>4095390.3486634726</v>
      </c>
      <c r="M205" s="21">
        <f t="shared" si="68"/>
        <v>7055678.6875018328</v>
      </c>
      <c r="N205" s="21">
        <f t="shared" si="68"/>
        <v>1091.1055371105813</v>
      </c>
      <c r="O205" s="21">
        <f t="shared" si="68"/>
        <v>271.95832008221385</v>
      </c>
      <c r="P205" s="21">
        <f t="shared" si="68"/>
        <v>319.2453192621777</v>
      </c>
      <c r="Q205" s="21">
        <f t="shared" si="68"/>
        <v>111.65634588640756</v>
      </c>
      <c r="R205" s="21">
        <f t="shared" si="68"/>
        <v>117.89923185752104</v>
      </c>
      <c r="S205" s="21">
        <f t="shared" si="68"/>
        <v>4772.4714637639381</v>
      </c>
      <c r="T205" s="21">
        <f t="shared" si="68"/>
        <v>178.11945741666736</v>
      </c>
      <c r="U205" s="21">
        <f t="shared" si="68"/>
        <v>270.12700273326834</v>
      </c>
      <c r="V205" s="21">
        <f t="shared" si="68"/>
        <v>75.207295996102772</v>
      </c>
      <c r="W205" s="21">
        <f t="shared" si="68"/>
        <v>353.94298651960452</v>
      </c>
      <c r="X205" s="21">
        <f t="shared" si="68"/>
        <v>77.467351468708785</v>
      </c>
      <c r="Y205" s="21">
        <f t="shared" si="68"/>
        <v>345.56602886222123</v>
      </c>
      <c r="Z205" s="21">
        <f t="shared" si="68"/>
        <v>96.212329672743763</v>
      </c>
      <c r="AA205" s="21">
        <f t="shared" si="68"/>
        <v>194.64990058505782</v>
      </c>
      <c r="AB205"/>
      <c r="AC205"/>
      <c r="AD205"/>
      <c r="AE205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</row>
    <row r="206" spans="1:78" s="19" customFormat="1" x14ac:dyDescent="0.35">
      <c r="A206" s="19" t="s">
        <v>46</v>
      </c>
      <c r="B206" s="19" t="s">
        <v>270</v>
      </c>
      <c r="C206" s="20">
        <v>45632.570833333331</v>
      </c>
      <c r="D206" s="19" t="s">
        <v>259</v>
      </c>
      <c r="E206" s="19" t="s">
        <v>175</v>
      </c>
      <c r="F206" s="21">
        <f t="shared" si="59"/>
        <v>2240613</v>
      </c>
      <c r="G206" s="21">
        <f t="shared" si="57"/>
        <v>970363.3</v>
      </c>
      <c r="H206" s="21">
        <f t="shared" si="58"/>
        <v>787527</v>
      </c>
      <c r="I206" s="21">
        <f t="shared" si="60"/>
        <v>102.94140383786498</v>
      </c>
      <c r="J206" s="21">
        <f t="shared" si="60"/>
        <v>3532998.4665563824</v>
      </c>
      <c r="K206" s="21">
        <f t="shared" ref="K206:AA206" si="69">K110-K$100</f>
        <v>589.5236647888762</v>
      </c>
      <c r="L206" s="21">
        <f t="shared" si="69"/>
        <v>7987241.1367136436</v>
      </c>
      <c r="M206" s="21">
        <f t="shared" si="69"/>
        <v>13902982.059878472</v>
      </c>
      <c r="N206" s="21">
        <f t="shared" si="69"/>
        <v>1762.5037639034422</v>
      </c>
      <c r="O206" s="21">
        <f t="shared" si="69"/>
        <v>149.69696648828031</v>
      </c>
      <c r="P206" s="21">
        <f t="shared" si="69"/>
        <v>164.79918559888344</v>
      </c>
      <c r="Q206" s="21">
        <f t="shared" si="69"/>
        <v>105.35052855137593</v>
      </c>
      <c r="R206" s="21">
        <f t="shared" si="69"/>
        <v>171.37681821641445</v>
      </c>
      <c r="S206" s="21">
        <f t="shared" si="69"/>
        <v>9064.5593737555882</v>
      </c>
      <c r="T206" s="21">
        <f t="shared" si="69"/>
        <v>234.6972000683412</v>
      </c>
      <c r="U206" s="21">
        <f t="shared" si="69"/>
        <v>80.207665049457688</v>
      </c>
      <c r="V206" s="21">
        <f t="shared" si="69"/>
        <v>30.774625459385312</v>
      </c>
      <c r="W206" s="21">
        <f t="shared" si="69"/>
        <v>167.38577573628666</v>
      </c>
      <c r="X206" s="21">
        <f t="shared" si="69"/>
        <v>50.330704782986828</v>
      </c>
      <c r="Y206" s="21">
        <f t="shared" si="69"/>
        <v>168.72760140746993</v>
      </c>
      <c r="Z206" s="21">
        <f t="shared" si="69"/>
        <v>56.388942753791397</v>
      </c>
      <c r="AA206" s="21">
        <f t="shared" si="69"/>
        <v>19.218467655986785</v>
      </c>
      <c r="AB206"/>
      <c r="AC206"/>
      <c r="AD206"/>
      <c r="AE206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</row>
    <row r="207" spans="1:78" s="19" customFormat="1" x14ac:dyDescent="0.35">
      <c r="A207" s="19" t="s">
        <v>48</v>
      </c>
      <c r="B207" s="19" t="s">
        <v>26</v>
      </c>
      <c r="C207" s="20">
        <v>45632.573611111111</v>
      </c>
      <c r="D207" s="19" t="s">
        <v>259</v>
      </c>
      <c r="E207" s="19" t="s">
        <v>175</v>
      </c>
      <c r="F207" s="21">
        <f t="shared" si="59"/>
        <v>2240613</v>
      </c>
      <c r="G207" s="21">
        <f t="shared" si="57"/>
        <v>970363.3</v>
      </c>
      <c r="H207" s="21">
        <f t="shared" si="58"/>
        <v>787527</v>
      </c>
      <c r="I207" s="21">
        <f t="shared" si="60"/>
        <v>8.4259114061125047</v>
      </c>
      <c r="J207" s="21">
        <f t="shared" si="60"/>
        <v>-2722.0097791978624</v>
      </c>
      <c r="K207" s="21">
        <f t="shared" ref="K207:AA207" si="70">K111-K$100</f>
        <v>-20.410070858137985</v>
      </c>
      <c r="L207" s="21">
        <f t="shared" si="70"/>
        <v>1322.9468412165693</v>
      </c>
      <c r="M207" s="21">
        <f t="shared" si="70"/>
        <v>2314.5369534679735</v>
      </c>
      <c r="N207" s="21">
        <f t="shared" si="70"/>
        <v>31.481204052443797</v>
      </c>
      <c r="O207" s="21">
        <f t="shared" si="70"/>
        <v>33.909212119179685</v>
      </c>
      <c r="P207" s="21">
        <f t="shared" si="70"/>
        <v>32.500737734833386</v>
      </c>
      <c r="Q207" s="21">
        <f t="shared" si="70"/>
        <v>6.7912474605141764</v>
      </c>
      <c r="R207" s="21">
        <f t="shared" si="70"/>
        <v>3.2186533036477982</v>
      </c>
      <c r="S207" s="21">
        <f t="shared" si="70"/>
        <v>18.799013562440688</v>
      </c>
      <c r="T207" s="21">
        <f t="shared" si="70"/>
        <v>5.7380618358336077</v>
      </c>
      <c r="U207" s="21">
        <f t="shared" si="70"/>
        <v>-39.824026643795676</v>
      </c>
      <c r="V207" s="21">
        <f t="shared" si="70"/>
        <v>2.1935458834734618</v>
      </c>
      <c r="W207" s="21">
        <f t="shared" si="70"/>
        <v>48.920325547840669</v>
      </c>
      <c r="X207" s="21">
        <f t="shared" si="70"/>
        <v>8.301706955145093</v>
      </c>
      <c r="Y207" s="21">
        <f t="shared" si="70"/>
        <v>35.760145418444218</v>
      </c>
      <c r="Z207" s="21">
        <f t="shared" si="70"/>
        <v>6.1020026890521892</v>
      </c>
      <c r="AA207" s="21">
        <f t="shared" si="70"/>
        <v>-129.27202395474347</v>
      </c>
      <c r="AB207"/>
      <c r="AC207"/>
      <c r="AD207"/>
      <c r="AE207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</row>
    <row r="208" spans="1:78" s="19" customFormat="1" x14ac:dyDescent="0.35">
      <c r="A208" s="19" t="s">
        <v>51</v>
      </c>
      <c r="B208" s="19" t="s">
        <v>26</v>
      </c>
      <c r="C208" s="20">
        <v>45632.576388888891</v>
      </c>
      <c r="D208" s="19" t="s">
        <v>259</v>
      </c>
      <c r="E208" s="19" t="s">
        <v>175</v>
      </c>
      <c r="F208" s="21">
        <f t="shared" si="59"/>
        <v>2240613</v>
      </c>
      <c r="G208" s="21">
        <f t="shared" si="57"/>
        <v>970363.3</v>
      </c>
      <c r="H208" s="21">
        <f t="shared" si="58"/>
        <v>787527</v>
      </c>
      <c r="I208" s="21">
        <f t="shared" si="60"/>
        <v>5.0973336378116301</v>
      </c>
      <c r="J208" s="21">
        <f t="shared" si="60"/>
        <v>-3211.1902094562538</v>
      </c>
      <c r="K208" s="21">
        <f t="shared" ref="K208:AA208" si="71">K112-K$100</f>
        <v>-42.046286233971145</v>
      </c>
      <c r="L208" s="21">
        <f t="shared" si="71"/>
        <v>1025.7556130208952</v>
      </c>
      <c r="M208" s="21">
        <f t="shared" si="71"/>
        <v>1755.0445504143372</v>
      </c>
      <c r="N208" s="21">
        <f t="shared" si="71"/>
        <v>26.879763966535823</v>
      </c>
      <c r="O208" s="21">
        <f t="shared" si="71"/>
        <v>18.421803259188767</v>
      </c>
      <c r="P208" s="21">
        <f t="shared" si="71"/>
        <v>24.284536219816822</v>
      </c>
      <c r="Q208" s="21">
        <f t="shared" si="71"/>
        <v>5.1284455526916908</v>
      </c>
      <c r="R208" s="21">
        <f t="shared" si="71"/>
        <v>6.6284625083202382</v>
      </c>
      <c r="S208" s="21">
        <f t="shared" si="71"/>
        <v>16.20257640452391</v>
      </c>
      <c r="T208" s="21">
        <f t="shared" si="71"/>
        <v>2.1913414512712253</v>
      </c>
      <c r="U208" s="21">
        <f t="shared" si="71"/>
        <v>-65.394825471076373</v>
      </c>
      <c r="V208" s="21">
        <f t="shared" si="71"/>
        <v>-5.6144720657636498</v>
      </c>
      <c r="W208" s="21">
        <f t="shared" si="71"/>
        <v>22.072452950876823</v>
      </c>
      <c r="X208" s="21">
        <f t="shared" si="71"/>
        <v>4.0456174766263429</v>
      </c>
      <c r="Y208" s="21">
        <f t="shared" si="71"/>
        <v>22.429574007925829</v>
      </c>
      <c r="Z208" s="21">
        <f t="shared" si="71"/>
        <v>6.2456005209977965</v>
      </c>
      <c r="AA208" s="21">
        <f t="shared" si="71"/>
        <v>-152.47784958755022</v>
      </c>
      <c r="AB208"/>
      <c r="AC208"/>
      <c r="AD208"/>
      <c r="AE208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</row>
    <row r="209" spans="1:78" s="19" customFormat="1" x14ac:dyDescent="0.35">
      <c r="A209" s="19" t="s">
        <v>53</v>
      </c>
      <c r="B209" s="19" t="s">
        <v>26</v>
      </c>
      <c r="C209" s="20">
        <v>45632.579861111109</v>
      </c>
      <c r="D209" s="19" t="s">
        <v>259</v>
      </c>
      <c r="E209" s="19" t="s">
        <v>175</v>
      </c>
      <c r="F209" s="21">
        <f t="shared" si="59"/>
        <v>2240613</v>
      </c>
      <c r="G209" s="21">
        <f t="shared" si="57"/>
        <v>970363.3</v>
      </c>
      <c r="H209" s="21">
        <f t="shared" si="58"/>
        <v>787527</v>
      </c>
      <c r="I209" s="21">
        <f t="shared" si="60"/>
        <v>-8.9769969594674421</v>
      </c>
      <c r="J209" s="21">
        <f t="shared" si="60"/>
        <v>8478.6514383472968</v>
      </c>
      <c r="K209" s="21">
        <f t="shared" ref="K209:AA209" si="72">K113-K$100</f>
        <v>-45.685072894040637</v>
      </c>
      <c r="L209" s="21">
        <f t="shared" si="72"/>
        <v>792.41481629232248</v>
      </c>
      <c r="M209" s="21">
        <f t="shared" si="72"/>
        <v>1435.4795425164689</v>
      </c>
      <c r="N209" s="21">
        <f t="shared" si="72"/>
        <v>22.271655790523493</v>
      </c>
      <c r="O209" s="21">
        <f t="shared" si="72"/>
        <v>24.794760884804287</v>
      </c>
      <c r="P209" s="21">
        <f t="shared" si="72"/>
        <v>36.184307934535283</v>
      </c>
      <c r="Q209" s="21">
        <f t="shared" si="72"/>
        <v>4.7581181507877499</v>
      </c>
      <c r="R209" s="21">
        <f t="shared" si="72"/>
        <v>4.4158924880178709</v>
      </c>
      <c r="S209" s="21">
        <f t="shared" si="72"/>
        <v>6.976228560343273</v>
      </c>
      <c r="T209" s="21">
        <f t="shared" si="72"/>
        <v>4.7699677089411638</v>
      </c>
      <c r="U209" s="21">
        <f t="shared" si="72"/>
        <v>-62.443900603892075</v>
      </c>
      <c r="V209" s="21">
        <f t="shared" si="72"/>
        <v>-1.9315457768868463</v>
      </c>
      <c r="W209" s="21">
        <f t="shared" si="72"/>
        <v>19.119126367763954</v>
      </c>
      <c r="X209" s="21">
        <f t="shared" si="72"/>
        <v>6.2555241246336335</v>
      </c>
      <c r="Y209" s="21">
        <f t="shared" si="72"/>
        <v>20.581352030533836</v>
      </c>
      <c r="Z209" s="21">
        <f t="shared" si="72"/>
        <v>4.4014489037103415</v>
      </c>
      <c r="AA209" s="21">
        <f t="shared" si="72"/>
        <v>-145.10655921216386</v>
      </c>
      <c r="AB209"/>
      <c r="AC209"/>
      <c r="AD209"/>
      <c r="AE209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</row>
    <row r="210" spans="1:78" s="19" customFormat="1" x14ac:dyDescent="0.35">
      <c r="A210" s="19" t="s">
        <v>55</v>
      </c>
      <c r="B210" s="19" t="s">
        <v>26</v>
      </c>
      <c r="C210" s="20">
        <v>45632.582638888889</v>
      </c>
      <c r="D210" s="19" t="s">
        <v>259</v>
      </c>
      <c r="E210" s="19" t="s">
        <v>175</v>
      </c>
      <c r="F210" s="21">
        <f t="shared" si="59"/>
        <v>2240613</v>
      </c>
      <c r="G210" s="21">
        <f t="shared" si="57"/>
        <v>970363.3</v>
      </c>
      <c r="H210" s="21">
        <f t="shared" si="58"/>
        <v>787527</v>
      </c>
      <c r="I210" s="21">
        <f t="shared" si="60"/>
        <v>-37.577538902800029</v>
      </c>
      <c r="J210" s="21">
        <f t="shared" si="60"/>
        <v>2502.6748126391321</v>
      </c>
      <c r="K210" s="21">
        <f t="shared" ref="K210:AA210" si="73">K114-K$100</f>
        <v>-33.577982166233433</v>
      </c>
      <c r="L210" s="21">
        <f t="shared" si="73"/>
        <v>838.42184891870897</v>
      </c>
      <c r="M210" s="21">
        <f t="shared" si="73"/>
        <v>1476.1106718006411</v>
      </c>
      <c r="N210" s="21">
        <f t="shared" si="73"/>
        <v>29.953512617760364</v>
      </c>
      <c r="O210" s="21">
        <f t="shared" si="73"/>
        <v>37.446537319110362</v>
      </c>
      <c r="P210" s="21">
        <f t="shared" si="73"/>
        <v>38.926537319110366</v>
      </c>
      <c r="Q210" s="21">
        <f t="shared" si="73"/>
        <v>3.4533198302213943</v>
      </c>
      <c r="R210" s="21">
        <f t="shared" si="73"/>
        <v>6.785370642559041</v>
      </c>
      <c r="S210" s="21">
        <f t="shared" si="73"/>
        <v>18.06649302020946</v>
      </c>
      <c r="T210" s="21">
        <f t="shared" si="73"/>
        <v>4.543446861065509</v>
      </c>
      <c r="U210" s="21">
        <f t="shared" si="73"/>
        <v>-41.778323486800645</v>
      </c>
      <c r="V210" s="21">
        <f t="shared" si="73"/>
        <v>2.1085634419363224</v>
      </c>
      <c r="W210" s="21">
        <f t="shared" si="73"/>
        <v>46.958376292367177</v>
      </c>
      <c r="X210" s="21">
        <f t="shared" si="73"/>
        <v>9.4111419870396382</v>
      </c>
      <c r="Y210" s="21">
        <f t="shared" si="73"/>
        <v>39.884655760224227</v>
      </c>
      <c r="Z210" s="21">
        <f t="shared" si="73"/>
        <v>12.407020752975129</v>
      </c>
      <c r="AA210" s="21">
        <f t="shared" si="73"/>
        <v>-130.16705446891689</v>
      </c>
      <c r="AB210"/>
      <c r="AC210"/>
      <c r="AD210"/>
      <c r="AE210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</row>
    <row r="211" spans="1:78" s="19" customFormat="1" x14ac:dyDescent="0.35">
      <c r="A211" s="19" t="s">
        <v>57</v>
      </c>
      <c r="B211" s="19" t="s">
        <v>26</v>
      </c>
      <c r="C211" s="20">
        <v>45632.586111111108</v>
      </c>
      <c r="D211" s="19" t="s">
        <v>259</v>
      </c>
      <c r="E211" s="19" t="s">
        <v>175</v>
      </c>
      <c r="F211" s="21">
        <f t="shared" si="59"/>
        <v>2240613</v>
      </c>
      <c r="G211" s="21">
        <f t="shared" si="57"/>
        <v>970363.3</v>
      </c>
      <c r="H211" s="21">
        <f t="shared" si="58"/>
        <v>787527</v>
      </c>
      <c r="I211" s="21">
        <f t="shared" si="60"/>
        <v>-33.942978459372284</v>
      </c>
      <c r="J211" s="21">
        <f t="shared" si="60"/>
        <v>-5709.5580278439447</v>
      </c>
      <c r="K211" s="21">
        <f t="shared" ref="K211:AA211" si="74">K115-K$100</f>
        <v>-51.570430857299684</v>
      </c>
      <c r="L211" s="21">
        <f t="shared" si="74"/>
        <v>614.32192546517854</v>
      </c>
      <c r="M211" s="21">
        <f t="shared" si="74"/>
        <v>1080.5921721393122</v>
      </c>
      <c r="N211" s="21">
        <f t="shared" si="74"/>
        <v>20.462550953820813</v>
      </c>
      <c r="O211" s="21">
        <f t="shared" si="74"/>
        <v>22.63477880388346</v>
      </c>
      <c r="P211" s="21">
        <f t="shared" si="74"/>
        <v>17.131493126911955</v>
      </c>
      <c r="Q211" s="21">
        <f t="shared" si="74"/>
        <v>4.0082728805325356</v>
      </c>
      <c r="R211" s="21">
        <f t="shared" si="74"/>
        <v>2.1981766896362496</v>
      </c>
      <c r="S211" s="21">
        <f t="shared" si="74"/>
        <v>11.008973617892856</v>
      </c>
      <c r="T211" s="21">
        <f t="shared" si="74"/>
        <v>3.2869627612223562</v>
      </c>
      <c r="U211" s="21">
        <f t="shared" si="74"/>
        <v>-65.82564887175073</v>
      </c>
      <c r="V211" s="21">
        <f t="shared" si="74"/>
        <v>-1.5847643582451063</v>
      </c>
      <c r="W211" s="21">
        <f t="shared" si="74"/>
        <v>18.714113068751466</v>
      </c>
      <c r="X211" s="21">
        <f t="shared" si="74"/>
        <v>5.1394868089464287</v>
      </c>
      <c r="Y211" s="21">
        <f t="shared" si="74"/>
        <v>15.007901558080484</v>
      </c>
      <c r="Z211" s="21">
        <f t="shared" si="74"/>
        <v>5.8638798447394818</v>
      </c>
      <c r="AA211" s="21">
        <f t="shared" si="74"/>
        <v>-153.29303346861616</v>
      </c>
      <c r="AB211"/>
      <c r="AC211"/>
      <c r="AD211"/>
      <c r="AE211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</row>
    <row r="212" spans="1:78" s="19" customFormat="1" x14ac:dyDescent="0.35">
      <c r="A212" s="19" t="s">
        <v>59</v>
      </c>
      <c r="B212" s="19" t="s">
        <v>272</v>
      </c>
      <c r="C212" s="20">
        <v>45632.588888888888</v>
      </c>
      <c r="D212" s="19" t="s">
        <v>259</v>
      </c>
      <c r="E212" s="19" t="s">
        <v>175</v>
      </c>
      <c r="F212" s="21">
        <f t="shared" si="59"/>
        <v>2240613</v>
      </c>
      <c r="G212" s="21">
        <f t="shared" si="57"/>
        <v>970363.3</v>
      </c>
      <c r="H212" s="21">
        <f t="shared" si="58"/>
        <v>787527.00000000012</v>
      </c>
      <c r="I212" s="21">
        <f t="shared" si="60"/>
        <v>463349.92420065199</v>
      </c>
      <c r="J212" s="21">
        <f t="shared" si="60"/>
        <v>9578.1180498693138</v>
      </c>
      <c r="K212" s="21">
        <f t="shared" ref="K212:AA212" si="75">K116-K$100</f>
        <v>617127.88999161043</v>
      </c>
      <c r="L212" s="21">
        <f t="shared" si="75"/>
        <v>47.919312194127976</v>
      </c>
      <c r="M212" s="21">
        <f t="shared" si="75"/>
        <v>46.286831650550994</v>
      </c>
      <c r="N212" s="21">
        <f t="shared" si="75"/>
        <v>616694.80089041754</v>
      </c>
      <c r="O212" s="21">
        <f t="shared" si="75"/>
        <v>616259.17029080063</v>
      </c>
      <c r="P212" s="21">
        <f t="shared" si="75"/>
        <v>791412.24711332214</v>
      </c>
      <c r="Q212" s="21">
        <f t="shared" si="75"/>
        <v>142683.82002524575</v>
      </c>
      <c r="R212" s="21">
        <f t="shared" si="75"/>
        <v>120667.3248041289</v>
      </c>
      <c r="S212" s="21">
        <f t="shared" si="75"/>
        <v>395788.13251551479</v>
      </c>
      <c r="T212" s="21">
        <f t="shared" si="75"/>
        <v>137203.44442000595</v>
      </c>
      <c r="U212" s="21">
        <f t="shared" si="75"/>
        <v>833941.75969658373</v>
      </c>
      <c r="V212" s="21">
        <f t="shared" si="75"/>
        <v>206202.43783636068</v>
      </c>
      <c r="W212" s="21">
        <f t="shared" si="75"/>
        <v>818138.56643698912</v>
      </c>
      <c r="X212" s="21">
        <f t="shared" si="75"/>
        <v>187312.44412461013</v>
      </c>
      <c r="Y212" s="21">
        <f t="shared" si="75"/>
        <v>847508.09275831247</v>
      </c>
      <c r="Z212" s="21">
        <f t="shared" si="75"/>
        <v>189671.62984289438</v>
      </c>
      <c r="AA212" s="21">
        <f t="shared" si="75"/>
        <v>822932.02811798418</v>
      </c>
      <c r="AB212"/>
      <c r="AC212"/>
      <c r="AD212"/>
      <c r="AE212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</row>
    <row r="213" spans="1:78" s="19" customFormat="1" x14ac:dyDescent="0.35">
      <c r="A213" s="19" t="s">
        <v>59</v>
      </c>
      <c r="B213" s="19" t="s">
        <v>272</v>
      </c>
      <c r="C213" s="20">
        <v>45632.591666666667</v>
      </c>
      <c r="D213" s="19" t="s">
        <v>259</v>
      </c>
      <c r="E213" s="19" t="s">
        <v>175</v>
      </c>
      <c r="F213" s="21">
        <f t="shared" si="59"/>
        <v>2240613</v>
      </c>
      <c r="G213" s="21">
        <f t="shared" si="57"/>
        <v>970363.30000000016</v>
      </c>
      <c r="H213" s="21">
        <f t="shared" si="58"/>
        <v>787527.00000000012</v>
      </c>
      <c r="I213" s="21">
        <f t="shared" si="60"/>
        <v>463427.92545615509</v>
      </c>
      <c r="J213" s="21">
        <f t="shared" si="60"/>
        <v>4511.6185132574756</v>
      </c>
      <c r="K213" s="21">
        <f t="shared" ref="K213:AA213" si="76">K117-K$100</f>
        <v>619569.71264708205</v>
      </c>
      <c r="L213" s="21">
        <f t="shared" si="76"/>
        <v>-9.6007587624363495</v>
      </c>
      <c r="M213" s="21">
        <f t="shared" si="76"/>
        <v>-42.352189450996043</v>
      </c>
      <c r="N213" s="21">
        <f t="shared" si="76"/>
        <v>619139.24246824731</v>
      </c>
      <c r="O213" s="21">
        <f t="shared" si="76"/>
        <v>619146.48502673884</v>
      </c>
      <c r="P213" s="21">
        <f t="shared" si="76"/>
        <v>796438.87181708449</v>
      </c>
      <c r="Q213" s="21">
        <f t="shared" si="76"/>
        <v>142379.20854865742</v>
      </c>
      <c r="R213" s="21">
        <f t="shared" si="76"/>
        <v>120583.76159610471</v>
      </c>
      <c r="S213" s="21">
        <f t="shared" si="76"/>
        <v>395256.68877596187</v>
      </c>
      <c r="T213" s="21">
        <f t="shared" si="76"/>
        <v>137394.24069224871</v>
      </c>
      <c r="U213" s="21">
        <f t="shared" si="76"/>
        <v>835525.78303849383</v>
      </c>
      <c r="V213" s="21">
        <f t="shared" si="76"/>
        <v>206430.43327258027</v>
      </c>
      <c r="W213" s="21">
        <f t="shared" si="76"/>
        <v>819411.16119727958</v>
      </c>
      <c r="X213" s="21">
        <f t="shared" si="76"/>
        <v>186490.15852732881</v>
      </c>
      <c r="Y213" s="21">
        <f t="shared" si="76"/>
        <v>849643.18831944885</v>
      </c>
      <c r="Z213" s="21">
        <f t="shared" si="76"/>
        <v>189530.81614179933</v>
      </c>
      <c r="AA213" s="21">
        <f t="shared" si="76"/>
        <v>826345.1852681681</v>
      </c>
      <c r="AB213"/>
      <c r="AC213"/>
      <c r="AD213"/>
      <c r="AE21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</row>
    <row r="214" spans="1:78" s="19" customFormat="1" x14ac:dyDescent="0.35">
      <c r="A214" s="19" t="s">
        <v>62</v>
      </c>
      <c r="B214" s="19" t="s">
        <v>26</v>
      </c>
      <c r="C214" s="20">
        <v>45632.595138888886</v>
      </c>
      <c r="D214" s="19" t="s">
        <v>259</v>
      </c>
      <c r="E214" s="19" t="s">
        <v>175</v>
      </c>
      <c r="F214" s="21">
        <f t="shared" si="59"/>
        <v>2240613</v>
      </c>
      <c r="G214" s="21">
        <f t="shared" si="57"/>
        <v>970363.3</v>
      </c>
      <c r="H214" s="21">
        <f t="shared" si="58"/>
        <v>787527</v>
      </c>
      <c r="I214" s="21">
        <f t="shared" si="60"/>
        <v>379.58850273494159</v>
      </c>
      <c r="J214" s="21">
        <f t="shared" si="60"/>
        <v>10882.395059577422</v>
      </c>
      <c r="K214" s="21">
        <f t="shared" ref="K214:AA214" si="77">K118-K$100</f>
        <v>255.04473016753923</v>
      </c>
      <c r="L214" s="21">
        <f t="shared" si="77"/>
        <v>517.60323640960814</v>
      </c>
      <c r="M214" s="21">
        <f t="shared" si="77"/>
        <v>873.35051432058935</v>
      </c>
      <c r="N214" s="21">
        <f t="shared" si="77"/>
        <v>374.37591333536773</v>
      </c>
      <c r="O214" s="21">
        <f t="shared" si="77"/>
        <v>387.42523239897122</v>
      </c>
      <c r="P214" s="21">
        <f t="shared" si="77"/>
        <v>475.74523780461226</v>
      </c>
      <c r="Q214" s="21">
        <f t="shared" si="77"/>
        <v>85.498913827974988</v>
      </c>
      <c r="R214" s="21">
        <f t="shared" si="77"/>
        <v>62.936614997757538</v>
      </c>
      <c r="S214" s="21">
        <f t="shared" si="77"/>
        <v>217.63121204488124</v>
      </c>
      <c r="T214" s="21">
        <f t="shared" si="77"/>
        <v>80.472391377713052</v>
      </c>
      <c r="U214" s="21">
        <f t="shared" si="77"/>
        <v>396.97555870955932</v>
      </c>
      <c r="V214" s="21">
        <f t="shared" si="77"/>
        <v>102.65549710197214</v>
      </c>
      <c r="W214" s="21">
        <f t="shared" si="77"/>
        <v>463.77528024932423</v>
      </c>
      <c r="X214" s="21">
        <f t="shared" si="77"/>
        <v>104.07189487210395</v>
      </c>
      <c r="Y214" s="21">
        <f t="shared" si="77"/>
        <v>476.05853995812532</v>
      </c>
      <c r="Z214" s="21">
        <f t="shared" si="77"/>
        <v>104.45251605784318</v>
      </c>
      <c r="AA214" s="21">
        <f t="shared" si="77"/>
        <v>290.5308998165151</v>
      </c>
      <c r="AB214"/>
      <c r="AC214"/>
      <c r="AD214"/>
      <c r="AE214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</row>
    <row r="215" spans="1:78" s="19" customFormat="1" x14ac:dyDescent="0.35">
      <c r="A215" s="19" t="s">
        <v>62</v>
      </c>
      <c r="B215" s="19" t="s">
        <v>26</v>
      </c>
      <c r="C215" s="20">
        <v>45632.597916666666</v>
      </c>
      <c r="D215" s="19" t="s">
        <v>259</v>
      </c>
      <c r="E215" s="19" t="s">
        <v>175</v>
      </c>
      <c r="F215" s="21">
        <f t="shared" si="59"/>
        <v>2240613</v>
      </c>
      <c r="G215" s="21">
        <f t="shared" si="57"/>
        <v>970363.3</v>
      </c>
      <c r="H215" s="21">
        <f t="shared" si="58"/>
        <v>787527</v>
      </c>
      <c r="I215" s="21">
        <f t="shared" si="60"/>
        <v>81.02991087785972</v>
      </c>
      <c r="J215" s="21">
        <f t="shared" si="60"/>
        <v>16240.101121411659</v>
      </c>
      <c r="K215" s="21">
        <f t="shared" ref="K215:AA215" si="78">K119-K$100</f>
        <v>26.399070382625936</v>
      </c>
      <c r="L215" s="21">
        <f t="shared" si="78"/>
        <v>544.47589612097352</v>
      </c>
      <c r="M215" s="21">
        <f t="shared" si="78"/>
        <v>892.21686647821525</v>
      </c>
      <c r="N215" s="21">
        <f t="shared" si="78"/>
        <v>99.79522811931399</v>
      </c>
      <c r="O215" s="21">
        <f t="shared" si="78"/>
        <v>101.84125720207771</v>
      </c>
      <c r="P215" s="21">
        <f t="shared" si="78"/>
        <v>131.30425470335524</v>
      </c>
      <c r="Q215" s="21">
        <f t="shared" si="78"/>
        <v>17.589591223810658</v>
      </c>
      <c r="R215" s="21">
        <f t="shared" si="78"/>
        <v>16.287299585955001</v>
      </c>
      <c r="S215" s="21">
        <f t="shared" si="78"/>
        <v>54.484150672323494</v>
      </c>
      <c r="T215" s="21">
        <f t="shared" si="78"/>
        <v>18.236968805232983</v>
      </c>
      <c r="U215" s="21">
        <f t="shared" si="78"/>
        <v>40.103892858723043</v>
      </c>
      <c r="V215" s="21">
        <f t="shared" si="78"/>
        <v>24.644308114585151</v>
      </c>
      <c r="W215" s="21">
        <f t="shared" si="78"/>
        <v>111.20200999705673</v>
      </c>
      <c r="X215" s="21">
        <f t="shared" si="78"/>
        <v>36.672016476729496</v>
      </c>
      <c r="Y215" s="21">
        <f t="shared" si="78"/>
        <v>109.01979780599542</v>
      </c>
      <c r="Z215" s="21">
        <f t="shared" si="78"/>
        <v>24.002969095498383</v>
      </c>
      <c r="AA215" s="21">
        <f t="shared" si="78"/>
        <v>-56.031603312359977</v>
      </c>
      <c r="AB215"/>
      <c r="AC215"/>
      <c r="AD215"/>
      <c r="AE215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</row>
    <row r="216" spans="1:78" s="19" customFormat="1" x14ac:dyDescent="0.35">
      <c r="A216" s="19" t="s">
        <v>65</v>
      </c>
      <c r="B216" s="19" t="s">
        <v>273</v>
      </c>
      <c r="C216" s="20">
        <v>45632.601388888892</v>
      </c>
      <c r="D216" s="19" t="s">
        <v>259</v>
      </c>
      <c r="E216" s="19" t="s">
        <v>175</v>
      </c>
      <c r="F216" s="21">
        <f t="shared" si="59"/>
        <v>2240613</v>
      </c>
      <c r="G216" s="21">
        <f t="shared" si="57"/>
        <v>970363.3</v>
      </c>
      <c r="H216" s="21">
        <f t="shared" si="58"/>
        <v>787527</v>
      </c>
      <c r="I216" s="21">
        <f t="shared" si="60"/>
        <v>42.206540210155936</v>
      </c>
      <c r="J216" s="21">
        <f t="shared" si="60"/>
        <v>358277.98231895175</v>
      </c>
      <c r="K216" s="21">
        <f t="shared" ref="K216:AA216" si="79">K120-K$100</f>
        <v>39.828499305506966</v>
      </c>
      <c r="L216" s="21">
        <f t="shared" si="79"/>
        <v>839277.84496600146</v>
      </c>
      <c r="M216" s="21">
        <f t="shared" si="79"/>
        <v>1459891.4251297154</v>
      </c>
      <c r="N216" s="21">
        <f t="shared" si="79"/>
        <v>235.29371866354779</v>
      </c>
      <c r="O216" s="21">
        <f t="shared" si="79"/>
        <v>56.178319730713625</v>
      </c>
      <c r="P216" s="21">
        <f t="shared" si="79"/>
        <v>85.876784249723983</v>
      </c>
      <c r="Q216" s="21">
        <f t="shared" si="79"/>
        <v>20.989808919122254</v>
      </c>
      <c r="R216" s="21">
        <f t="shared" si="79"/>
        <v>26.203931917026381</v>
      </c>
      <c r="S216" s="21">
        <f t="shared" si="79"/>
        <v>964.83122363298389</v>
      </c>
      <c r="T216" s="21">
        <f t="shared" si="79"/>
        <v>37.569502218277222</v>
      </c>
      <c r="U216" s="21">
        <f t="shared" si="79"/>
        <v>-12.952428951163157</v>
      </c>
      <c r="V216" s="21">
        <f t="shared" si="79"/>
        <v>4.6515629233140032</v>
      </c>
      <c r="W216" s="21">
        <f t="shared" si="79"/>
        <v>80.950669064206579</v>
      </c>
      <c r="X216" s="21">
        <f t="shared" si="79"/>
        <v>21.305480924711247</v>
      </c>
      <c r="Y216" s="21">
        <f t="shared" si="79"/>
        <v>80.636956059316219</v>
      </c>
      <c r="Z216" s="21">
        <f t="shared" si="79"/>
        <v>17.890935605994798</v>
      </c>
      <c r="AA216" s="21">
        <f t="shared" si="79"/>
        <v>-92.491481017369765</v>
      </c>
      <c r="AB216"/>
      <c r="AC216"/>
      <c r="AD216"/>
      <c r="AE216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</row>
    <row r="217" spans="1:78" s="19" customFormat="1" x14ac:dyDescent="0.35">
      <c r="A217" s="19" t="s">
        <v>68</v>
      </c>
      <c r="B217" s="19" t="s">
        <v>274</v>
      </c>
      <c r="C217" s="20">
        <v>45632.604166666664</v>
      </c>
      <c r="D217" s="19" t="s">
        <v>259</v>
      </c>
      <c r="E217" s="19" t="s">
        <v>175</v>
      </c>
      <c r="F217" s="21">
        <f t="shared" si="59"/>
        <v>2240613</v>
      </c>
      <c r="G217" s="21">
        <f t="shared" si="57"/>
        <v>970363.3</v>
      </c>
      <c r="H217" s="21">
        <f t="shared" si="58"/>
        <v>787527</v>
      </c>
      <c r="I217" s="21">
        <f t="shared" si="60"/>
        <v>46.01926295653675</v>
      </c>
      <c r="J217" s="21">
        <f t="shared" si="60"/>
        <v>-14739.412523771171</v>
      </c>
      <c r="K217" s="21">
        <f t="shared" ref="K217:AA217" si="80">K121-K$100</f>
        <v>-45.781475771256261</v>
      </c>
      <c r="L217" s="21">
        <f t="shared" si="80"/>
        <v>342.0945685420221</v>
      </c>
      <c r="M217" s="21">
        <f t="shared" si="80"/>
        <v>600.1374175935473</v>
      </c>
      <c r="N217" s="21">
        <f t="shared" si="80"/>
        <v>63.537843316879105</v>
      </c>
      <c r="O217" s="21">
        <f t="shared" si="80"/>
        <v>6213379.6689798068</v>
      </c>
      <c r="P217" s="21">
        <f t="shared" si="80"/>
        <v>186.24179263118512</v>
      </c>
      <c r="Q217" s="21">
        <f t="shared" si="80"/>
        <v>5.8840472545148614</v>
      </c>
      <c r="R217" s="21">
        <f t="shared" si="80"/>
        <v>5.0367649702654838</v>
      </c>
      <c r="S217" s="21">
        <f t="shared" si="80"/>
        <v>16.535186339931304</v>
      </c>
      <c r="T217" s="21">
        <f t="shared" si="80"/>
        <v>9750.8289228137692</v>
      </c>
      <c r="U217" s="21">
        <f t="shared" si="80"/>
        <v>1232.9804603859466</v>
      </c>
      <c r="V217" s="21">
        <f t="shared" si="80"/>
        <v>5.4793166249694814</v>
      </c>
      <c r="W217" s="21">
        <f t="shared" si="80"/>
        <v>25.424342165311309</v>
      </c>
      <c r="X217" s="21">
        <f t="shared" si="80"/>
        <v>1.6436129710542797</v>
      </c>
      <c r="Y217" s="21">
        <f t="shared" si="80"/>
        <v>32.70817227809588</v>
      </c>
      <c r="Z217" s="21">
        <f t="shared" si="80"/>
        <v>15.676681939742171</v>
      </c>
      <c r="AA217" s="21">
        <f t="shared" si="80"/>
        <v>-108.86102075858091</v>
      </c>
      <c r="AB217"/>
      <c r="AC217"/>
      <c r="AD217"/>
      <c r="AE217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</row>
    <row r="218" spans="1:78" s="19" customFormat="1" x14ac:dyDescent="0.35">
      <c r="A218" s="19" t="s">
        <v>71</v>
      </c>
      <c r="B218" s="19" t="s">
        <v>275</v>
      </c>
      <c r="C218" s="20">
        <v>45632.607638888891</v>
      </c>
      <c r="D218" s="19" t="s">
        <v>259</v>
      </c>
      <c r="E218" s="19" t="s">
        <v>175</v>
      </c>
      <c r="F218" s="21">
        <f t="shared" si="59"/>
        <v>2240613</v>
      </c>
      <c r="G218" s="21">
        <f t="shared" si="57"/>
        <v>970363.3</v>
      </c>
      <c r="H218" s="21">
        <f t="shared" si="58"/>
        <v>787527</v>
      </c>
      <c r="I218" s="21">
        <f t="shared" si="60"/>
        <v>-24.081090604546716</v>
      </c>
      <c r="J218" s="21">
        <f t="shared" si="60"/>
        <v>16196.0876035986</v>
      </c>
      <c r="K218" s="21">
        <f t="shared" ref="K218:AA218" si="81">K122-K$100</f>
        <v>-67.505355586049589</v>
      </c>
      <c r="L218" s="21">
        <f t="shared" si="81"/>
        <v>24.633429472704542</v>
      </c>
      <c r="M218" s="21">
        <f t="shared" si="81"/>
        <v>19.229699557029534</v>
      </c>
      <c r="N218" s="21">
        <f t="shared" si="81"/>
        <v>6.4252695366174741</v>
      </c>
      <c r="O218" s="21">
        <f t="shared" si="81"/>
        <v>1531.9691944581332</v>
      </c>
      <c r="P218" s="21">
        <f t="shared" si="81"/>
        <v>8232644.3805048661</v>
      </c>
      <c r="Q218" s="21">
        <f t="shared" si="81"/>
        <v>38.337231132003552</v>
      </c>
      <c r="R218" s="21">
        <f t="shared" si="81"/>
        <v>3.4908073460962754</v>
      </c>
      <c r="S218" s="21">
        <f t="shared" si="81"/>
        <v>-0.19660207979213773</v>
      </c>
      <c r="T218" s="21">
        <f t="shared" si="81"/>
        <v>159874.15242682374</v>
      </c>
      <c r="U218" s="21">
        <f t="shared" si="81"/>
        <v>241.62606885742875</v>
      </c>
      <c r="V218" s="21">
        <f t="shared" si="81"/>
        <v>-10.883890740198432</v>
      </c>
      <c r="W218" s="21">
        <f t="shared" si="81"/>
        <v>22.61889359453675</v>
      </c>
      <c r="X218" s="21">
        <f t="shared" si="81"/>
        <v>9.9238809821363319</v>
      </c>
      <c r="Y218" s="21">
        <f t="shared" si="81"/>
        <v>6.047399667826312</v>
      </c>
      <c r="Z218" s="21">
        <f t="shared" si="81"/>
        <v>4.2584583029489211</v>
      </c>
      <c r="AA218" s="21">
        <f t="shared" si="81"/>
        <v>-179.20851583135166</v>
      </c>
      <c r="AB218"/>
      <c r="AC218"/>
      <c r="AD218"/>
      <c r="AE218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</row>
    <row r="219" spans="1:78" s="19" customFormat="1" x14ac:dyDescent="0.35">
      <c r="A219" s="19" t="s">
        <v>74</v>
      </c>
      <c r="B219" s="19" t="s">
        <v>276</v>
      </c>
      <c r="C219" s="20">
        <v>45632.61041666667</v>
      </c>
      <c r="D219" s="19" t="s">
        <v>259</v>
      </c>
      <c r="E219" s="19" t="s">
        <v>175</v>
      </c>
      <c r="F219" s="21">
        <f t="shared" si="59"/>
        <v>2240613</v>
      </c>
      <c r="G219" s="21">
        <f t="shared" si="57"/>
        <v>970363.3</v>
      </c>
      <c r="H219" s="21">
        <f t="shared" si="58"/>
        <v>787527</v>
      </c>
      <c r="I219" s="21">
        <f t="shared" si="60"/>
        <v>-46.725686275763906</v>
      </c>
      <c r="J219" s="21">
        <f t="shared" si="60"/>
        <v>-11453.379229600541</v>
      </c>
      <c r="K219" s="21">
        <f t="shared" ref="K219:AA219" si="82">K123-K$100</f>
        <v>-62.759743417707348</v>
      </c>
      <c r="L219" s="21">
        <f t="shared" si="82"/>
        <v>6.544291434262135</v>
      </c>
      <c r="M219" s="21">
        <f t="shared" si="82"/>
        <v>-5.8321313322978341</v>
      </c>
      <c r="N219" s="21">
        <f t="shared" si="82"/>
        <v>4.0631845397877946</v>
      </c>
      <c r="O219" s="21">
        <f t="shared" si="82"/>
        <v>477.63291434262129</v>
      </c>
      <c r="P219" s="21">
        <f t="shared" si="82"/>
        <v>2695.6236910006683</v>
      </c>
      <c r="Q219" s="21">
        <f t="shared" si="82"/>
        <v>1470159.7442571768</v>
      </c>
      <c r="R219" s="21">
        <f t="shared" si="82"/>
        <v>27.346202350093293</v>
      </c>
      <c r="S219" s="21">
        <f t="shared" si="82"/>
        <v>13.440644806426107</v>
      </c>
      <c r="T219" s="21">
        <f t="shared" si="82"/>
        <v>53.861014046466842</v>
      </c>
      <c r="U219" s="21">
        <f t="shared" si="82"/>
        <v>15608.214269906643</v>
      </c>
      <c r="V219" s="21">
        <f t="shared" si="82"/>
        <v>1058.1233097677332</v>
      </c>
      <c r="W219" s="21">
        <f t="shared" si="82"/>
        <v>358.81603375836727</v>
      </c>
      <c r="X219" s="21">
        <f t="shared" si="82"/>
        <v>343.05750019273768</v>
      </c>
      <c r="Y219" s="21">
        <f t="shared" si="82"/>
        <v>4.9532010679140051</v>
      </c>
      <c r="Z219" s="21">
        <f t="shared" si="82"/>
        <v>1.6267231514353373</v>
      </c>
      <c r="AA219" s="21">
        <f t="shared" si="82"/>
        <v>-174.22871038714777</v>
      </c>
      <c r="AB219"/>
      <c r="AC219"/>
      <c r="AD219"/>
      <c r="AE219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</row>
    <row r="220" spans="1:78" s="19" customFormat="1" x14ac:dyDescent="0.35">
      <c r="A220" s="19" t="s">
        <v>77</v>
      </c>
      <c r="B220" s="19" t="s">
        <v>277</v>
      </c>
      <c r="C220" s="20">
        <v>45632.613194444442</v>
      </c>
      <c r="D220" s="19" t="s">
        <v>259</v>
      </c>
      <c r="E220" s="19" t="s">
        <v>175</v>
      </c>
      <c r="F220" s="21">
        <f t="shared" si="59"/>
        <v>2240613</v>
      </c>
      <c r="G220" s="21">
        <f t="shared" si="57"/>
        <v>970363.3</v>
      </c>
      <c r="H220" s="21">
        <f t="shared" si="58"/>
        <v>787527</v>
      </c>
      <c r="I220" s="21">
        <f t="shared" si="60"/>
        <v>-69.598051373627982</v>
      </c>
      <c r="J220" s="21">
        <f t="shared" si="60"/>
        <v>8674.1260114607867</v>
      </c>
      <c r="K220" s="21">
        <f t="shared" ref="K220:AA220" si="83">K124-K$100</f>
        <v>-75.877438537458687</v>
      </c>
      <c r="L220" s="21">
        <f t="shared" si="83"/>
        <v>-17.165212269358147</v>
      </c>
      <c r="M220" s="21">
        <f t="shared" si="83"/>
        <v>-33.610817281556997</v>
      </c>
      <c r="N220" s="21">
        <f t="shared" si="83"/>
        <v>-0.23100527844002983</v>
      </c>
      <c r="O220" s="21">
        <f t="shared" si="83"/>
        <v>208.93354632781987</v>
      </c>
      <c r="P220" s="21">
        <f t="shared" si="83"/>
        <v>769.1066159587001</v>
      </c>
      <c r="Q220" s="21">
        <f t="shared" si="83"/>
        <v>359.20860889481276</v>
      </c>
      <c r="R220" s="21">
        <f t="shared" si="83"/>
        <v>1229430.7196168916</v>
      </c>
      <c r="S220" s="21">
        <f t="shared" si="83"/>
        <v>5.7523105584986265</v>
      </c>
      <c r="T220" s="21">
        <f t="shared" si="83"/>
        <v>17.548769417426794</v>
      </c>
      <c r="U220" s="21">
        <f t="shared" si="83"/>
        <v>-93.485980082699541</v>
      </c>
      <c r="V220" s="21">
        <f t="shared" si="83"/>
        <v>3719.3638552517737</v>
      </c>
      <c r="W220" s="21">
        <f t="shared" si="83"/>
        <v>3906.4713008480162</v>
      </c>
      <c r="X220" s="21">
        <f t="shared" si="83"/>
        <v>251.50848546966677</v>
      </c>
      <c r="Y220" s="21">
        <f t="shared" si="83"/>
        <v>884.61444945152266</v>
      </c>
      <c r="Z220" s="21">
        <f t="shared" si="83"/>
        <v>11.773017917805799</v>
      </c>
      <c r="AA220" s="21">
        <f t="shared" si="83"/>
        <v>-191.13517252344289</v>
      </c>
      <c r="AB220"/>
      <c r="AC220"/>
      <c r="AD220"/>
      <c r="AE220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</row>
    <row r="221" spans="1:78" s="19" customFormat="1" x14ac:dyDescent="0.35">
      <c r="A221" s="19" t="s">
        <v>80</v>
      </c>
      <c r="B221" s="19" t="s">
        <v>278</v>
      </c>
      <c r="C221" s="20">
        <v>45632.616666666669</v>
      </c>
      <c r="D221" s="19" t="s">
        <v>259</v>
      </c>
      <c r="E221" s="19" t="s">
        <v>175</v>
      </c>
      <c r="F221" s="21">
        <f t="shared" si="59"/>
        <v>2240613</v>
      </c>
      <c r="G221" s="21">
        <f t="shared" si="57"/>
        <v>970363.3</v>
      </c>
      <c r="H221" s="21">
        <f t="shared" si="58"/>
        <v>787527</v>
      </c>
      <c r="I221" s="21">
        <f t="shared" si="60"/>
        <v>-50.709304249765296</v>
      </c>
      <c r="J221" s="21">
        <f t="shared" si="60"/>
        <v>11640.335695615038</v>
      </c>
      <c r="K221" s="21">
        <f t="shared" ref="K221:AA221" si="84">K125-K$100</f>
        <v>-72.615729229904545</v>
      </c>
      <c r="L221" s="21">
        <f t="shared" si="84"/>
        <v>-16.347891685321429</v>
      </c>
      <c r="M221" s="21">
        <f t="shared" si="84"/>
        <v>-36.737092073314876</v>
      </c>
      <c r="N221" s="21">
        <f t="shared" si="84"/>
        <v>-0.99438019625539553</v>
      </c>
      <c r="O221" s="21">
        <f t="shared" si="84"/>
        <v>41.368234400107951</v>
      </c>
      <c r="P221" s="21">
        <f t="shared" si="84"/>
        <v>118.29924415449679</v>
      </c>
      <c r="Q221" s="21">
        <f t="shared" si="84"/>
        <v>37.946240037485822</v>
      </c>
      <c r="R221" s="21">
        <f t="shared" si="84"/>
        <v>134.22935852465167</v>
      </c>
      <c r="S221" s="21">
        <f t="shared" si="84"/>
        <v>3838182.3557392946</v>
      </c>
      <c r="T221" s="21">
        <f t="shared" si="84"/>
        <v>0.33133592879186313</v>
      </c>
      <c r="U221" s="21">
        <f t="shared" si="84"/>
        <v>-100.80938812344752</v>
      </c>
      <c r="V221" s="21">
        <f t="shared" si="84"/>
        <v>-13.156072810538213</v>
      </c>
      <c r="W221" s="21">
        <f t="shared" si="84"/>
        <v>-2.1426177963116473</v>
      </c>
      <c r="X221" s="21">
        <f t="shared" si="84"/>
        <v>1874.3910452207729</v>
      </c>
      <c r="Y221" s="21">
        <f t="shared" si="84"/>
        <v>2092.8135437251008</v>
      </c>
      <c r="Z221" s="21">
        <f t="shared" si="84"/>
        <v>3.0866846870906928</v>
      </c>
      <c r="AA221" s="21">
        <f t="shared" si="84"/>
        <v>-199.97490311870533</v>
      </c>
      <c r="AB221"/>
      <c r="AC221"/>
      <c r="AD221"/>
      <c r="AE221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</row>
    <row r="222" spans="1:78" s="19" customFormat="1" x14ac:dyDescent="0.35">
      <c r="A222" s="19" t="s">
        <v>83</v>
      </c>
      <c r="B222" s="19" t="s">
        <v>279</v>
      </c>
      <c r="C222" s="20">
        <v>45632.619444444441</v>
      </c>
      <c r="D222" s="19" t="s">
        <v>259</v>
      </c>
      <c r="E222" s="19" t="s">
        <v>175</v>
      </c>
      <c r="F222" s="21">
        <f t="shared" si="59"/>
        <v>2240613</v>
      </c>
      <c r="G222" s="21">
        <f t="shared" si="57"/>
        <v>970363.3</v>
      </c>
      <c r="H222" s="21">
        <f t="shared" si="58"/>
        <v>787527</v>
      </c>
      <c r="I222" s="21">
        <f t="shared" si="60"/>
        <v>-57.564944854711825</v>
      </c>
      <c r="J222" s="21">
        <f t="shared" si="60"/>
        <v>15594.886378230993</v>
      </c>
      <c r="K222" s="21">
        <f t="shared" ref="K222:AA222" si="85">K126-K$100</f>
        <v>-49.806075012040452</v>
      </c>
      <c r="L222" s="21">
        <f t="shared" si="85"/>
        <v>-13.422022747590134</v>
      </c>
      <c r="M222" s="21">
        <f t="shared" si="85"/>
        <v>-43.762261918078721</v>
      </c>
      <c r="N222" s="21">
        <f t="shared" si="85"/>
        <v>78.745997529807326</v>
      </c>
      <c r="O222" s="21">
        <f t="shared" si="85"/>
        <v>50.49006271626898</v>
      </c>
      <c r="P222" s="21">
        <f t="shared" si="85"/>
        <v>147.48171286413847</v>
      </c>
      <c r="Q222" s="21">
        <f t="shared" si="85"/>
        <v>38.111493939987746</v>
      </c>
      <c r="R222" s="21">
        <f t="shared" si="85"/>
        <v>82.655990776584446</v>
      </c>
      <c r="S222" s="21">
        <f t="shared" si="85"/>
        <v>1075.8665782625515</v>
      </c>
      <c r="T222" s="21">
        <f t="shared" si="85"/>
        <v>1207919.3635230206</v>
      </c>
      <c r="U222" s="21">
        <f t="shared" si="85"/>
        <v>-56.860025239012877</v>
      </c>
      <c r="V222" s="21">
        <f t="shared" si="85"/>
        <v>-11.042307201001837</v>
      </c>
      <c r="W222" s="21">
        <f t="shared" si="85"/>
        <v>8.7358584111970607</v>
      </c>
      <c r="X222" s="21">
        <f t="shared" si="85"/>
        <v>3.6721411835973035</v>
      </c>
      <c r="Y222" s="21">
        <f t="shared" si="85"/>
        <v>11.177369177193381</v>
      </c>
      <c r="Z222" s="21">
        <f t="shared" si="85"/>
        <v>15304.783425407681</v>
      </c>
      <c r="AA222" s="21">
        <f t="shared" si="85"/>
        <v>1527.3903303015845</v>
      </c>
      <c r="AB222"/>
      <c r="AC222"/>
      <c r="AD222"/>
      <c r="AE222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</row>
    <row r="223" spans="1:78" s="19" customFormat="1" x14ac:dyDescent="0.35">
      <c r="A223" s="19" t="s">
        <v>86</v>
      </c>
      <c r="B223" s="19" t="s">
        <v>280</v>
      </c>
      <c r="C223" s="20">
        <v>45632.622916666667</v>
      </c>
      <c r="D223" s="19" t="s">
        <v>259</v>
      </c>
      <c r="E223" s="19" t="s">
        <v>175</v>
      </c>
      <c r="F223" s="21">
        <f t="shared" si="59"/>
        <v>2240613</v>
      </c>
      <c r="G223" s="21">
        <f t="shared" si="57"/>
        <v>970363.3</v>
      </c>
      <c r="H223" s="21">
        <f t="shared" si="58"/>
        <v>787527</v>
      </c>
      <c r="I223" s="21">
        <f t="shared" si="60"/>
        <v>8.8487185797914663</v>
      </c>
      <c r="J223" s="21">
        <f t="shared" si="60"/>
        <v>5664.1011650962755</v>
      </c>
      <c r="K223" s="21">
        <f t="shared" ref="K223:AA223" si="86">K127-K$100</f>
        <v>-46.251151543149817</v>
      </c>
      <c r="L223" s="21">
        <f t="shared" si="86"/>
        <v>-8.4227324842227631</v>
      </c>
      <c r="M223" s="21">
        <f t="shared" si="86"/>
        <v>-32.675094078231858</v>
      </c>
      <c r="N223" s="21">
        <f t="shared" si="86"/>
        <v>21.196626036048261</v>
      </c>
      <c r="O223" s="21">
        <f t="shared" si="86"/>
        <v>70.001531957816411</v>
      </c>
      <c r="P223" s="21">
        <f t="shared" si="86"/>
        <v>224.36430135203727</v>
      </c>
      <c r="Q223" s="21">
        <f t="shared" si="86"/>
        <v>46.204994155409771</v>
      </c>
      <c r="R223" s="21">
        <f t="shared" si="86"/>
        <v>77.999245569311398</v>
      </c>
      <c r="S223" s="21">
        <f t="shared" si="86"/>
        <v>493.04916961957946</v>
      </c>
      <c r="T223" s="21">
        <f t="shared" si="86"/>
        <v>564.60673615894757</v>
      </c>
      <c r="U223" s="21">
        <f t="shared" si="86"/>
        <v>8446041.2616202254</v>
      </c>
      <c r="V223" s="21">
        <f t="shared" si="86"/>
        <v>5.8685021437268858</v>
      </c>
      <c r="W223" s="21">
        <f t="shared" si="86"/>
        <v>28.211888712546944</v>
      </c>
      <c r="X223" s="21">
        <f t="shared" si="86"/>
        <v>8.3183216541332179</v>
      </c>
      <c r="Y223" s="21">
        <f t="shared" si="86"/>
        <v>33.268733293540528</v>
      </c>
      <c r="Z223" s="21">
        <f t="shared" si="86"/>
        <v>14.87180885931685</v>
      </c>
      <c r="AA223" s="21">
        <f t="shared" si="86"/>
        <v>73518.116110109302</v>
      </c>
      <c r="AB223"/>
      <c r="AC223"/>
      <c r="AD223"/>
      <c r="AE22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</row>
    <row r="224" spans="1:78" s="19" customFormat="1" x14ac:dyDescent="0.35">
      <c r="A224" s="19" t="s">
        <v>62</v>
      </c>
      <c r="B224" s="19" t="s">
        <v>26</v>
      </c>
      <c r="C224" s="20">
        <v>45632.625694444447</v>
      </c>
      <c r="D224" s="19" t="s">
        <v>259</v>
      </c>
      <c r="E224" s="19" t="s">
        <v>175</v>
      </c>
      <c r="F224" s="21">
        <f t="shared" si="59"/>
        <v>2240613</v>
      </c>
      <c r="G224" s="21">
        <f t="shared" si="57"/>
        <v>970363.3</v>
      </c>
      <c r="H224" s="21">
        <f t="shared" si="58"/>
        <v>787527</v>
      </c>
      <c r="I224" s="21">
        <f t="shared" si="60"/>
        <v>43.172353035420088</v>
      </c>
      <c r="J224" s="21">
        <f t="shared" si="60"/>
        <v>2913.7340981659945</v>
      </c>
      <c r="K224" s="21">
        <f t="shared" ref="K224:AA224" si="87">K128-K$100</f>
        <v>-37.359805713238806</v>
      </c>
      <c r="L224" s="21">
        <f t="shared" si="87"/>
        <v>537.2901682136395</v>
      </c>
      <c r="M224" s="21">
        <f t="shared" si="87"/>
        <v>865.71490096751359</v>
      </c>
      <c r="N224" s="21">
        <f t="shared" si="87"/>
        <v>32.358905372453393</v>
      </c>
      <c r="O224" s="21">
        <f t="shared" si="87"/>
        <v>46.42035801935026</v>
      </c>
      <c r="P224" s="21">
        <f t="shared" si="87"/>
        <v>139.28381121686462</v>
      </c>
      <c r="Q224" s="21">
        <f t="shared" si="87"/>
        <v>29.899398979719898</v>
      </c>
      <c r="R224" s="21">
        <f t="shared" si="87"/>
        <v>36.93159350082005</v>
      </c>
      <c r="S224" s="21">
        <f t="shared" si="87"/>
        <v>210.90886100001757</v>
      </c>
      <c r="T224" s="21">
        <f t="shared" si="87"/>
        <v>126.68133769589946</v>
      </c>
      <c r="U224" s="21">
        <f t="shared" si="87"/>
        <v>3264.2071889888357</v>
      </c>
      <c r="V224" s="21">
        <f t="shared" si="87"/>
        <v>6.9628417862805847</v>
      </c>
      <c r="W224" s="21">
        <f t="shared" si="87"/>
        <v>38.376416106048453</v>
      </c>
      <c r="X224" s="21">
        <f t="shared" si="87"/>
        <v>9.2228976053645866</v>
      </c>
      <c r="Y224" s="21">
        <f t="shared" si="87"/>
        <v>34.668393845634562</v>
      </c>
      <c r="Z224" s="21">
        <f t="shared" si="87"/>
        <v>11.805065756603589</v>
      </c>
      <c r="AA224" s="21">
        <f t="shared" si="87"/>
        <v>-104.7418030608403</v>
      </c>
      <c r="AB224"/>
      <c r="AC224"/>
      <c r="AD224"/>
      <c r="AE224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</row>
    <row r="225" spans="1:78" s="19" customFormat="1" x14ac:dyDescent="0.35">
      <c r="A225" s="19" t="s">
        <v>62</v>
      </c>
      <c r="B225" s="19" t="s">
        <v>26</v>
      </c>
      <c r="C225" s="20">
        <v>45632.629166666666</v>
      </c>
      <c r="D225" s="19" t="s">
        <v>259</v>
      </c>
      <c r="E225" s="19" t="s">
        <v>175</v>
      </c>
      <c r="F225" s="21">
        <f t="shared" si="59"/>
        <v>2240613</v>
      </c>
      <c r="G225" s="21">
        <f t="shared" si="57"/>
        <v>970363.30000000016</v>
      </c>
      <c r="H225" s="21">
        <f t="shared" si="58"/>
        <v>787527</v>
      </c>
      <c r="I225" s="21">
        <f t="shared" si="60"/>
        <v>42.63414841694987</v>
      </c>
      <c r="J225" s="21">
        <f t="shared" si="60"/>
        <v>12655.336347563192</v>
      </c>
      <c r="K225" s="21">
        <f t="shared" ref="K225:AA225" si="88">K129-K$100</f>
        <v>-49.054094131447421</v>
      </c>
      <c r="L225" s="21">
        <f t="shared" si="88"/>
        <v>503.24465695496343</v>
      </c>
      <c r="M225" s="21">
        <f t="shared" si="88"/>
        <v>865.54303344091068</v>
      </c>
      <c r="N225" s="21">
        <f t="shared" si="88"/>
        <v>29.289404283096285</v>
      </c>
      <c r="O225" s="21">
        <f t="shared" si="88"/>
        <v>24.085525007703406</v>
      </c>
      <c r="P225" s="21">
        <f t="shared" si="88"/>
        <v>38.273592627430631</v>
      </c>
      <c r="Q225" s="21">
        <f t="shared" si="88"/>
        <v>7.7424989158597715</v>
      </c>
      <c r="R225" s="21">
        <f t="shared" si="88"/>
        <v>9.9227529014960698</v>
      </c>
      <c r="S225" s="21">
        <f t="shared" si="88"/>
        <v>48.235158378151482</v>
      </c>
      <c r="T225" s="21">
        <f t="shared" si="88"/>
        <v>42.855189524552934</v>
      </c>
      <c r="U225" s="21">
        <f t="shared" si="88"/>
        <v>636.59049317960023</v>
      </c>
      <c r="V225" s="21">
        <f t="shared" si="88"/>
        <v>-2.5484364319113588</v>
      </c>
      <c r="W225" s="21">
        <f t="shared" si="88"/>
        <v>23.035220670954388</v>
      </c>
      <c r="X225" s="21">
        <f t="shared" si="88"/>
        <v>10.326685985413999</v>
      </c>
      <c r="Y225" s="21">
        <f t="shared" si="88"/>
        <v>14.396410004361826</v>
      </c>
      <c r="Z225" s="21">
        <f t="shared" si="88"/>
        <v>5.023688249267205</v>
      </c>
      <c r="AA225" s="21">
        <f t="shared" si="88"/>
        <v>-142.09327805375989</v>
      </c>
      <c r="AB225"/>
      <c r="AC225"/>
      <c r="AD225"/>
      <c r="AE225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</row>
    <row r="226" spans="1:78" s="19" customFormat="1" x14ac:dyDescent="0.35">
      <c r="A226" s="19" t="s">
        <v>91</v>
      </c>
      <c r="B226" s="19" t="s">
        <v>281</v>
      </c>
      <c r="C226" s="20">
        <v>45632.631944444445</v>
      </c>
      <c r="D226" s="19" t="s">
        <v>259</v>
      </c>
      <c r="E226" s="19" t="s">
        <v>175</v>
      </c>
      <c r="F226" s="21">
        <f t="shared" si="59"/>
        <v>2240613</v>
      </c>
      <c r="G226" s="21">
        <f t="shared" si="57"/>
        <v>970363.3</v>
      </c>
      <c r="H226" s="21">
        <f t="shared" si="58"/>
        <v>787527</v>
      </c>
      <c r="I226" s="21">
        <f t="shared" si="60"/>
        <v>79.206929887518982</v>
      </c>
      <c r="J226" s="21">
        <f t="shared" si="60"/>
        <v>12632.04958181642</v>
      </c>
      <c r="K226" s="21">
        <f t="shared" ref="K226:AA226" si="89">K130-K$100</f>
        <v>-75.364725596063039</v>
      </c>
      <c r="L226" s="21">
        <f t="shared" si="89"/>
        <v>85.580204453742425</v>
      </c>
      <c r="M226" s="21">
        <f t="shared" si="89"/>
        <v>117.03755906486049</v>
      </c>
      <c r="N226" s="21">
        <f t="shared" si="89"/>
        <v>-0.76979504095544549</v>
      </c>
      <c r="O226" s="21">
        <f t="shared" si="89"/>
        <v>10.027006103766389</v>
      </c>
      <c r="P226" s="21">
        <f t="shared" si="89"/>
        <v>-7.6978400506246611</v>
      </c>
      <c r="Q226" s="21">
        <f t="shared" si="89"/>
        <v>-3.4503894892401448</v>
      </c>
      <c r="R226" s="21">
        <f t="shared" si="89"/>
        <v>-2.5034631630800486</v>
      </c>
      <c r="S226" s="21">
        <f t="shared" si="89"/>
        <v>-5.3652921169301093</v>
      </c>
      <c r="T226" s="21">
        <f t="shared" si="89"/>
        <v>-2.056926326160097</v>
      </c>
      <c r="U226" s="21">
        <f t="shared" si="89"/>
        <v>-104.82385217782286</v>
      </c>
      <c r="V226" s="21">
        <f t="shared" si="89"/>
        <v>-16.334902153192616</v>
      </c>
      <c r="W226" s="21">
        <f t="shared" si="89"/>
        <v>-10.838755280010158</v>
      </c>
      <c r="X226" s="21">
        <f t="shared" si="89"/>
        <v>-0.11038948924014402</v>
      </c>
      <c r="Y226" s="21">
        <f t="shared" si="89"/>
        <v>-14.973657907700122</v>
      </c>
      <c r="Z226" s="21">
        <f t="shared" si="89"/>
        <v>-1.6652921169301091</v>
      </c>
      <c r="AA226" s="21">
        <f t="shared" si="89"/>
        <v>-204.38894955013288</v>
      </c>
      <c r="AB226"/>
      <c r="AC226"/>
      <c r="AD226"/>
      <c r="AE226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</row>
    <row r="227" spans="1:78" s="19" customFormat="1" x14ac:dyDescent="0.35">
      <c r="A227" s="19" t="s">
        <v>94</v>
      </c>
      <c r="B227" s="19" t="s">
        <v>282</v>
      </c>
      <c r="C227" s="20">
        <v>45632.634722222225</v>
      </c>
      <c r="D227" s="19" t="s">
        <v>259</v>
      </c>
      <c r="E227" s="19" t="s">
        <v>175</v>
      </c>
      <c r="F227" s="21">
        <f t="shared" si="59"/>
        <v>2240613</v>
      </c>
      <c r="G227" s="21">
        <f t="shared" si="57"/>
        <v>970363.3</v>
      </c>
      <c r="H227" s="21">
        <f t="shared" si="58"/>
        <v>787527</v>
      </c>
      <c r="I227" s="21">
        <f t="shared" si="60"/>
        <v>95.256275090016288</v>
      </c>
      <c r="J227" s="21">
        <f t="shared" si="60"/>
        <v>15759.001895914087</v>
      </c>
      <c r="K227" s="21">
        <f t="shared" ref="K227:AA227" si="90">K131-K$100</f>
        <v>330.85291259007829</v>
      </c>
      <c r="L227" s="21">
        <f t="shared" si="90"/>
        <v>1165.0798690613965</v>
      </c>
      <c r="M227" s="21">
        <f t="shared" si="90"/>
        <v>2028.9496164990119</v>
      </c>
      <c r="N227" s="21">
        <f t="shared" si="90"/>
        <v>253.03791827340041</v>
      </c>
      <c r="O227" s="21">
        <f t="shared" si="90"/>
        <v>637.193700279768</v>
      </c>
      <c r="P227" s="21">
        <f t="shared" si="90"/>
        <v>86.779309363867355</v>
      </c>
      <c r="Q227" s="21">
        <f t="shared" si="90"/>
        <v>62.12479851651117</v>
      </c>
      <c r="R227" s="21">
        <f t="shared" si="90"/>
        <v>14.079892333073129</v>
      </c>
      <c r="S227" s="21">
        <f t="shared" si="90"/>
        <v>-0.39364029209959916</v>
      </c>
      <c r="T227" s="21">
        <f t="shared" si="90"/>
        <v>16.045686779132659</v>
      </c>
      <c r="U227" s="21">
        <f t="shared" si="90"/>
        <v>-79.535869499309101</v>
      </c>
      <c r="V227" s="21">
        <f t="shared" si="90"/>
        <v>5.5834249582458568</v>
      </c>
      <c r="W227" s="21">
        <f t="shared" si="90"/>
        <v>6.4628596964049869</v>
      </c>
      <c r="X227" s="21">
        <f t="shared" si="90"/>
        <v>11.411270804285923</v>
      </c>
      <c r="Y227" s="21">
        <f t="shared" si="90"/>
        <v>-6.150672928767742</v>
      </c>
      <c r="Z227" s="21">
        <f t="shared" si="90"/>
        <v>15.274238167617774</v>
      </c>
      <c r="AA227" s="21">
        <f t="shared" si="90"/>
        <v>-197.26858891510989</v>
      </c>
      <c r="AB227"/>
      <c r="AC227"/>
      <c r="AD227"/>
      <c r="AE227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</row>
    <row r="228" spans="1:78" s="19" customFormat="1" x14ac:dyDescent="0.35">
      <c r="A228" s="19" t="s">
        <v>97</v>
      </c>
      <c r="B228" s="19" t="s">
        <v>283</v>
      </c>
      <c r="C228" s="20">
        <v>45632.638194444444</v>
      </c>
      <c r="D228" s="19" t="s">
        <v>259</v>
      </c>
      <c r="E228" s="19" t="s">
        <v>175</v>
      </c>
      <c r="F228" s="21">
        <f t="shared" si="59"/>
        <v>2240613</v>
      </c>
      <c r="G228" s="21">
        <f t="shared" si="57"/>
        <v>970363.3</v>
      </c>
      <c r="H228" s="21">
        <f t="shared" si="58"/>
        <v>787527</v>
      </c>
      <c r="I228" s="21">
        <f t="shared" si="60"/>
        <v>2143.8471726569069</v>
      </c>
      <c r="J228" s="21">
        <f t="shared" si="60"/>
        <v>20789.177549820859</v>
      </c>
      <c r="K228" s="21">
        <f t="shared" ref="K228:AA228" si="91">K132-K$100</f>
        <v>10363.865026747222</v>
      </c>
      <c r="L228" s="21">
        <f t="shared" si="91"/>
        <v>2755.2783457362307</v>
      </c>
      <c r="M228" s="21">
        <f t="shared" si="91"/>
        <v>4791.3901152363851</v>
      </c>
      <c r="N228" s="21">
        <f t="shared" si="91"/>
        <v>9385.5131870769146</v>
      </c>
      <c r="O228" s="21">
        <f t="shared" si="91"/>
        <v>18983.602621852264</v>
      </c>
      <c r="P228" s="21">
        <f t="shared" si="91"/>
        <v>2814.1498278426629</v>
      </c>
      <c r="Q228" s="21">
        <f t="shared" si="91"/>
        <v>2109.2652416487422</v>
      </c>
      <c r="R228" s="21">
        <f t="shared" si="91"/>
        <v>396.11675858591309</v>
      </c>
      <c r="S228" s="21">
        <f t="shared" si="91"/>
        <v>277.90667529267699</v>
      </c>
      <c r="T228" s="21">
        <f t="shared" si="91"/>
        <v>467.62883946723434</v>
      </c>
      <c r="U228" s="21">
        <f t="shared" si="91"/>
        <v>445.07877265242712</v>
      </c>
      <c r="V228" s="21">
        <f t="shared" si="91"/>
        <v>494.68831335759</v>
      </c>
      <c r="W228" s="21">
        <f t="shared" si="91"/>
        <v>409.08772618197912</v>
      </c>
      <c r="X228" s="21">
        <f t="shared" si="91"/>
        <v>267.91045796485071</v>
      </c>
      <c r="Y228" s="21">
        <f t="shared" si="91"/>
        <v>160.44921237996743</v>
      </c>
      <c r="Z228" s="21">
        <f t="shared" si="91"/>
        <v>216.76803669875926</v>
      </c>
      <c r="AA228" s="21">
        <f t="shared" si="91"/>
        <v>-26.575056366165654</v>
      </c>
      <c r="AB228"/>
      <c r="AC228"/>
      <c r="AD228"/>
      <c r="AE228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</row>
    <row r="229" spans="1:78" s="19" customFormat="1" x14ac:dyDescent="0.35">
      <c r="A229" s="19" t="s">
        <v>99</v>
      </c>
      <c r="B229" s="19" t="s">
        <v>284</v>
      </c>
      <c r="C229" s="20">
        <v>45632.640972222223</v>
      </c>
      <c r="D229" s="19" t="s">
        <v>259</v>
      </c>
      <c r="E229" s="19" t="s">
        <v>175</v>
      </c>
      <c r="F229" s="21">
        <f t="shared" si="59"/>
        <v>2240613</v>
      </c>
      <c r="G229" s="21">
        <f t="shared" si="57"/>
        <v>970363.3</v>
      </c>
      <c r="H229" s="21">
        <f t="shared" si="58"/>
        <v>787527</v>
      </c>
      <c r="I229" s="21">
        <f t="shared" si="60"/>
        <v>49489.559751378518</v>
      </c>
      <c r="J229" s="21">
        <f t="shared" si="60"/>
        <v>18954.431086274097</v>
      </c>
      <c r="K229" s="21">
        <f t="shared" ref="K229:AA229" si="92">K133-K$100</f>
        <v>511884.45389826532</v>
      </c>
      <c r="L229" s="21">
        <f t="shared" si="92"/>
        <v>37709.398884686481</v>
      </c>
      <c r="M229" s="21">
        <f t="shared" si="92"/>
        <v>65648.811563327763</v>
      </c>
      <c r="N229" s="21">
        <f t="shared" si="92"/>
        <v>236675.91337633212</v>
      </c>
      <c r="O229" s="21">
        <f t="shared" si="92"/>
        <v>932354.97561385203</v>
      </c>
      <c r="P229" s="21">
        <f t="shared" si="92"/>
        <v>144408.97136596587</v>
      </c>
      <c r="Q229" s="21">
        <f t="shared" si="92"/>
        <v>123440.74751491421</v>
      </c>
      <c r="R229" s="21">
        <f t="shared" si="92"/>
        <v>30015.471510264881</v>
      </c>
      <c r="S229" s="21">
        <f t="shared" si="92"/>
        <v>20132.784888920181</v>
      </c>
      <c r="T229" s="21">
        <f t="shared" si="92"/>
        <v>32771.820816058877</v>
      </c>
      <c r="U229" s="21">
        <f t="shared" si="92"/>
        <v>30564.045467488373</v>
      </c>
      <c r="V229" s="21">
        <f t="shared" si="92"/>
        <v>41152.808459077169</v>
      </c>
      <c r="W229" s="21">
        <f t="shared" si="92"/>
        <v>31252.851859019273</v>
      </c>
      <c r="X229" s="21">
        <f t="shared" si="92"/>
        <v>19130.473351302197</v>
      </c>
      <c r="Y229" s="21">
        <f t="shared" si="92"/>
        <v>11567.709977622257</v>
      </c>
      <c r="Z229" s="21">
        <f t="shared" si="92"/>
        <v>16714.316583282594</v>
      </c>
      <c r="AA229" s="21">
        <f t="shared" si="92"/>
        <v>10490.767632912613</v>
      </c>
      <c r="AB229"/>
      <c r="AC229"/>
      <c r="AD229"/>
      <c r="AE229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  <c r="BY229" s="43"/>
      <c r="BZ229" s="43"/>
    </row>
    <row r="230" spans="1:78" s="19" customFormat="1" x14ac:dyDescent="0.35">
      <c r="A230" s="19" t="s">
        <v>101</v>
      </c>
      <c r="B230" s="19" t="s">
        <v>285</v>
      </c>
      <c r="C230" s="20">
        <v>45632.644444444442</v>
      </c>
      <c r="D230" s="19" t="s">
        <v>259</v>
      </c>
      <c r="E230" s="19" t="s">
        <v>175</v>
      </c>
      <c r="F230" s="21">
        <f t="shared" si="59"/>
        <v>2240613</v>
      </c>
      <c r="G230" s="21">
        <f t="shared" si="57"/>
        <v>970363.3</v>
      </c>
      <c r="H230" s="21">
        <f t="shared" si="58"/>
        <v>787527</v>
      </c>
      <c r="I230" s="21">
        <f t="shared" si="60"/>
        <v>5642.2327787028808</v>
      </c>
      <c r="J230" s="21">
        <f t="shared" si="60"/>
        <v>3230.841137842508</v>
      </c>
      <c r="K230" s="21">
        <f t="shared" ref="K230:AA230" si="93">K134-K$100</f>
        <v>42477.107383898554</v>
      </c>
      <c r="L230" s="21">
        <f t="shared" si="93"/>
        <v>2026.9096927714181</v>
      </c>
      <c r="M230" s="21">
        <f t="shared" si="93"/>
        <v>3481.2007494181548</v>
      </c>
      <c r="N230" s="21">
        <f t="shared" si="93"/>
        <v>53870.27839203523</v>
      </c>
      <c r="O230" s="21">
        <f t="shared" si="93"/>
        <v>78837.662175163801</v>
      </c>
      <c r="P230" s="21">
        <f t="shared" si="93"/>
        <v>14224.928517070064</v>
      </c>
      <c r="Q230" s="21">
        <f t="shared" si="93"/>
        <v>10427.431840673557</v>
      </c>
      <c r="R230" s="21">
        <f t="shared" si="93"/>
        <v>1730.9035782517878</v>
      </c>
      <c r="S230" s="21">
        <f t="shared" si="93"/>
        <v>1250.7650923577814</v>
      </c>
      <c r="T230" s="21">
        <f t="shared" si="93"/>
        <v>2007.4186869475893</v>
      </c>
      <c r="U230" s="21">
        <f t="shared" si="93"/>
        <v>1677.6514360701774</v>
      </c>
      <c r="V230" s="21">
        <f t="shared" si="93"/>
        <v>2420.4610233829007</v>
      </c>
      <c r="W230" s="21">
        <f t="shared" si="93"/>
        <v>1925.5871425564847</v>
      </c>
      <c r="X230" s="21">
        <f t="shared" si="93"/>
        <v>1244.2376916300732</v>
      </c>
      <c r="Y230" s="21">
        <f t="shared" si="93"/>
        <v>759.45070398222651</v>
      </c>
      <c r="Z230" s="21">
        <f t="shared" si="93"/>
        <v>1114.420669428863</v>
      </c>
      <c r="AA230" s="21">
        <f t="shared" si="93"/>
        <v>490.84153959940625</v>
      </c>
      <c r="AB230"/>
      <c r="AC230"/>
      <c r="AD230"/>
      <c r="AE230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</row>
    <row r="231" spans="1:78" s="19" customFormat="1" x14ac:dyDescent="0.35">
      <c r="A231" s="19" t="s">
        <v>103</v>
      </c>
      <c r="B231" s="19" t="s">
        <v>286</v>
      </c>
      <c r="C231" s="20">
        <v>45632.647222222222</v>
      </c>
      <c r="D231" s="19" t="s">
        <v>259</v>
      </c>
      <c r="E231" s="19" t="s">
        <v>175</v>
      </c>
      <c r="F231" s="21">
        <f t="shared" si="59"/>
        <v>2240613</v>
      </c>
      <c r="G231" s="21">
        <f t="shared" si="57"/>
        <v>970363.3</v>
      </c>
      <c r="H231" s="21">
        <f t="shared" si="58"/>
        <v>787527</v>
      </c>
      <c r="I231" s="21">
        <f t="shared" si="60"/>
        <v>17767.640730185725</v>
      </c>
      <c r="J231" s="21">
        <f t="shared" si="60"/>
        <v>12978.171536928741</v>
      </c>
      <c r="K231" s="21">
        <f t="shared" ref="K231:AA231" si="94">K135-K$100</f>
        <v>450317.59106875217</v>
      </c>
      <c r="L231" s="21">
        <f t="shared" si="94"/>
        <v>13460.170231871774</v>
      </c>
      <c r="M231" s="21">
        <f t="shared" si="94"/>
        <v>23093.859631707932</v>
      </c>
      <c r="N231" s="21">
        <f t="shared" si="94"/>
        <v>371879.08118252788</v>
      </c>
      <c r="O231" s="21">
        <f t="shared" si="94"/>
        <v>1151638.9338510518</v>
      </c>
      <c r="P231" s="21">
        <f t="shared" si="94"/>
        <v>199235.60046216386</v>
      </c>
      <c r="Q231" s="21">
        <f t="shared" si="94"/>
        <v>162879.7720883046</v>
      </c>
      <c r="R231" s="21">
        <f t="shared" si="94"/>
        <v>34352.771437285759</v>
      </c>
      <c r="S231" s="21">
        <f t="shared" si="94"/>
        <v>24664.13578764148</v>
      </c>
      <c r="T231" s="21">
        <f t="shared" si="94"/>
        <v>37237.685463676105</v>
      </c>
      <c r="U231" s="21">
        <f t="shared" si="94"/>
        <v>29805.912385962867</v>
      </c>
      <c r="V231" s="21">
        <f t="shared" si="94"/>
        <v>35431.862143358005</v>
      </c>
      <c r="W231" s="21">
        <f t="shared" si="94"/>
        <v>24436.37483822805</v>
      </c>
      <c r="X231" s="21">
        <f t="shared" si="94"/>
        <v>13561.871042053997</v>
      </c>
      <c r="Y231" s="21">
        <f t="shared" si="94"/>
        <v>7514.3385509262098</v>
      </c>
      <c r="Z231" s="21">
        <f t="shared" si="94"/>
        <v>10291.535505767628</v>
      </c>
      <c r="AA231" s="21">
        <f t="shared" si="94"/>
        <v>6265.0428898952496</v>
      </c>
      <c r="AB231"/>
      <c r="AC231"/>
      <c r="AD231"/>
      <c r="AE231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</row>
    <row r="232" spans="1:78" s="19" customFormat="1" x14ac:dyDescent="0.35">
      <c r="A232" s="19" t="s">
        <v>105</v>
      </c>
      <c r="B232" s="19" t="s">
        <v>287</v>
      </c>
      <c r="C232" s="20">
        <v>45632.65</v>
      </c>
      <c r="D232" s="19" t="s">
        <v>259</v>
      </c>
      <c r="E232" s="19" t="s">
        <v>175</v>
      </c>
      <c r="F232" s="21">
        <f t="shared" si="59"/>
        <v>2240613</v>
      </c>
      <c r="G232" s="21">
        <f t="shared" si="57"/>
        <v>970363.3</v>
      </c>
      <c r="H232" s="21">
        <f t="shared" si="58"/>
        <v>787527</v>
      </c>
      <c r="I232" s="21">
        <f t="shared" si="60"/>
        <v>5939.4849368159375</v>
      </c>
      <c r="J232" s="21">
        <f t="shared" si="60"/>
        <v>15754.468670111382</v>
      </c>
      <c r="K232" s="21">
        <f t="shared" ref="K232:AA232" si="95">K136-K$100</f>
        <v>22087.88445659944</v>
      </c>
      <c r="L232" s="21">
        <f t="shared" si="95"/>
        <v>6405.5776953593004</v>
      </c>
      <c r="M232" s="21">
        <f t="shared" si="95"/>
        <v>10959.311859745098</v>
      </c>
      <c r="N232" s="21">
        <f t="shared" si="95"/>
        <v>21111.214269996279</v>
      </c>
      <c r="O232" s="21">
        <f t="shared" si="95"/>
        <v>42655.043834666278</v>
      </c>
      <c r="P232" s="21">
        <f t="shared" si="95"/>
        <v>6192.2871753905629</v>
      </c>
      <c r="Q232" s="21">
        <f t="shared" si="95"/>
        <v>4346.7287492443029</v>
      </c>
      <c r="R232" s="21">
        <f t="shared" si="95"/>
        <v>733.85811649440222</v>
      </c>
      <c r="S232" s="21">
        <f t="shared" si="95"/>
        <v>500.90962336465424</v>
      </c>
      <c r="T232" s="21">
        <f t="shared" si="95"/>
        <v>852.74346183226714</v>
      </c>
      <c r="U232" s="21">
        <f t="shared" si="95"/>
        <v>665.04686420631754</v>
      </c>
      <c r="V232" s="21">
        <f t="shared" si="95"/>
        <v>1029.3593326959217</v>
      </c>
      <c r="W232" s="21">
        <f t="shared" si="95"/>
        <v>889.42555473210723</v>
      </c>
      <c r="X232" s="21">
        <f t="shared" si="95"/>
        <v>571.80152270891654</v>
      </c>
      <c r="Y232" s="21">
        <f t="shared" si="95"/>
        <v>383.48485779588168</v>
      </c>
      <c r="Z232" s="21">
        <f t="shared" si="95"/>
        <v>555.26173404638132</v>
      </c>
      <c r="AA232" s="21">
        <f t="shared" si="95"/>
        <v>173.426213832467</v>
      </c>
      <c r="AB232"/>
      <c r="AC232"/>
      <c r="AD232"/>
      <c r="AE232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</row>
    <row r="233" spans="1:78" s="19" customFormat="1" x14ac:dyDescent="0.35">
      <c r="A233" s="19" t="s">
        <v>107</v>
      </c>
      <c r="B233" s="19" t="s">
        <v>288</v>
      </c>
      <c r="C233" s="20">
        <v>45632.65347222222</v>
      </c>
      <c r="D233" s="19" t="s">
        <v>259</v>
      </c>
      <c r="E233" s="19" t="s">
        <v>175</v>
      </c>
      <c r="F233" s="21">
        <f t="shared" si="59"/>
        <v>2240613</v>
      </c>
      <c r="G233" s="21">
        <f t="shared" si="57"/>
        <v>970363.3</v>
      </c>
      <c r="H233" s="21">
        <f t="shared" si="58"/>
        <v>787527</v>
      </c>
      <c r="I233" s="21">
        <f t="shared" si="60"/>
        <v>132564.53188561177</v>
      </c>
      <c r="J233" s="21">
        <f t="shared" si="60"/>
        <v>46044.745478335069</v>
      </c>
      <c r="K233" s="21">
        <f t="shared" ref="K233:AA233" si="96">K137-K$100</f>
        <v>369489.38127619581</v>
      </c>
      <c r="L233" s="21">
        <f t="shared" si="96"/>
        <v>105877.13230875338</v>
      </c>
      <c r="M233" s="21">
        <f t="shared" si="96"/>
        <v>184161.78728942762</v>
      </c>
      <c r="N233" s="21">
        <f t="shared" si="96"/>
        <v>199391.5242536962</v>
      </c>
      <c r="O233" s="21">
        <f t="shared" si="96"/>
        <v>510877.98508468003</v>
      </c>
      <c r="P233" s="21">
        <f t="shared" si="96"/>
        <v>75900.959631165766</v>
      </c>
      <c r="Q233" s="21">
        <f t="shared" si="96"/>
        <v>53757.062426317287</v>
      </c>
      <c r="R233" s="21">
        <f t="shared" si="96"/>
        <v>10781.554958846522</v>
      </c>
      <c r="S233" s="21">
        <f t="shared" si="96"/>
        <v>6780.5607113190326</v>
      </c>
      <c r="T233" s="21">
        <f t="shared" si="96"/>
        <v>13643.815043712035</v>
      </c>
      <c r="U233" s="21">
        <f t="shared" si="96"/>
        <v>14360.045412594298</v>
      </c>
      <c r="V233" s="21">
        <f t="shared" si="96"/>
        <v>23636.335617549532</v>
      </c>
      <c r="W233" s="21">
        <f t="shared" si="96"/>
        <v>20371.511334522867</v>
      </c>
      <c r="X233" s="21">
        <f t="shared" si="96"/>
        <v>14724.748873902874</v>
      </c>
      <c r="Y233" s="21">
        <f t="shared" si="96"/>
        <v>10554.116496635554</v>
      </c>
      <c r="Z233" s="21">
        <f t="shared" si="96"/>
        <v>16358.118052815398</v>
      </c>
      <c r="AA233" s="21">
        <f t="shared" si="96"/>
        <v>10790.963528471213</v>
      </c>
      <c r="AB233"/>
      <c r="AC233"/>
      <c r="AD233"/>
      <c r="AE23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</row>
    <row r="234" spans="1:78" s="19" customFormat="1" x14ac:dyDescent="0.35">
      <c r="A234" s="19" t="s">
        <v>109</v>
      </c>
      <c r="B234" s="19" t="s">
        <v>290</v>
      </c>
      <c r="C234" s="20">
        <v>45632.65625</v>
      </c>
      <c r="D234" s="19" t="s">
        <v>259</v>
      </c>
      <c r="E234" s="19" t="s">
        <v>175</v>
      </c>
      <c r="F234" s="21">
        <f t="shared" si="59"/>
        <v>2240613</v>
      </c>
      <c r="G234" s="21">
        <f t="shared" si="57"/>
        <v>970363.30000000016</v>
      </c>
      <c r="H234" s="21">
        <f t="shared" si="58"/>
        <v>787527.00000000012</v>
      </c>
      <c r="I234" s="21">
        <f t="shared" si="60"/>
        <v>10732.96973334677</v>
      </c>
      <c r="J234" s="21">
        <f t="shared" si="60"/>
        <v>43034.894499193877</v>
      </c>
      <c r="K234" s="21">
        <f t="shared" ref="K234:AA234" si="97">K138-K$100</f>
        <v>107837.65386364119</v>
      </c>
      <c r="L234" s="21">
        <f t="shared" si="97"/>
        <v>89955.618310805745</v>
      </c>
      <c r="M234" s="21">
        <f t="shared" si="97"/>
        <v>156010.82214580273</v>
      </c>
      <c r="N234" s="21">
        <f t="shared" si="97"/>
        <v>87893.225543026405</v>
      </c>
      <c r="O234" s="21">
        <f t="shared" si="97"/>
        <v>148197.20510508717</v>
      </c>
      <c r="P234" s="21">
        <f t="shared" si="97"/>
        <v>26595.629262688872</v>
      </c>
      <c r="Q234" s="21">
        <f t="shared" si="97"/>
        <v>19303.383448021697</v>
      </c>
      <c r="R234" s="21">
        <f t="shared" si="97"/>
        <v>3541.7727962888503</v>
      </c>
      <c r="S234" s="21">
        <f t="shared" si="97"/>
        <v>2767.3927787073858</v>
      </c>
      <c r="T234" s="21">
        <f t="shared" si="97"/>
        <v>4359.0136831323925</v>
      </c>
      <c r="U234" s="21">
        <f t="shared" si="97"/>
        <v>3905.1005892309031</v>
      </c>
      <c r="V234" s="21">
        <f t="shared" si="97"/>
        <v>5717.6519253665174</v>
      </c>
      <c r="W234" s="21">
        <f t="shared" si="97"/>
        <v>4742.1802605108151</v>
      </c>
      <c r="X234" s="21">
        <f t="shared" si="97"/>
        <v>3195.1822703894945</v>
      </c>
      <c r="Y234" s="21">
        <f t="shared" si="97"/>
        <v>2140.1837081928934</v>
      </c>
      <c r="Z234" s="21">
        <f t="shared" si="97"/>
        <v>3210.3006020660769</v>
      </c>
      <c r="AA234" s="21">
        <f t="shared" si="97"/>
        <v>2050.5493788614872</v>
      </c>
      <c r="AB234"/>
      <c r="AC234"/>
      <c r="AD234"/>
      <c r="AE234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</row>
    <row r="235" spans="1:78" s="19" customFormat="1" x14ac:dyDescent="0.35">
      <c r="A235" s="19" t="s">
        <v>111</v>
      </c>
      <c r="B235" s="19" t="s">
        <v>289</v>
      </c>
      <c r="C235" s="20">
        <v>45632.659722222219</v>
      </c>
      <c r="D235" s="19" t="s">
        <v>259</v>
      </c>
      <c r="E235" s="19" t="s">
        <v>175</v>
      </c>
      <c r="F235" s="21">
        <f t="shared" si="59"/>
        <v>2240613</v>
      </c>
      <c r="G235" s="21">
        <f t="shared" si="57"/>
        <v>970363.3</v>
      </c>
      <c r="H235" s="21">
        <f t="shared" si="58"/>
        <v>787527</v>
      </c>
      <c r="I235" s="21">
        <f t="shared" si="60"/>
        <v>43405.84004244626</v>
      </c>
      <c r="J235" s="21">
        <f t="shared" si="60"/>
        <v>33512.975242659915</v>
      </c>
      <c r="K235" s="21">
        <f t="shared" ref="K235:AA235" si="98">K139-K$100</f>
        <v>205755.81675315773</v>
      </c>
      <c r="L235" s="21">
        <f t="shared" si="98"/>
        <v>62226.097607372139</v>
      </c>
      <c r="M235" s="21">
        <f t="shared" si="98"/>
        <v>105547.13340309424</v>
      </c>
      <c r="N235" s="21">
        <f t="shared" si="98"/>
        <v>199434.97713582235</v>
      </c>
      <c r="O235" s="21">
        <f t="shared" si="98"/>
        <v>608319.71659118496</v>
      </c>
      <c r="P235" s="21">
        <f t="shared" si="98"/>
        <v>75121.311715183183</v>
      </c>
      <c r="Q235" s="21">
        <f t="shared" si="98"/>
        <v>53260.24720718235</v>
      </c>
      <c r="R235" s="21">
        <f t="shared" si="98"/>
        <v>9806.8160080914568</v>
      </c>
      <c r="S235" s="21">
        <f t="shared" si="98"/>
        <v>6942.5126038939779</v>
      </c>
      <c r="T235" s="21">
        <f t="shared" si="98"/>
        <v>11186.101286680687</v>
      </c>
      <c r="U235" s="21">
        <f t="shared" si="98"/>
        <v>10236.908801913674</v>
      </c>
      <c r="V235" s="21">
        <f t="shared" si="98"/>
        <v>14969.915534530664</v>
      </c>
      <c r="W235" s="21">
        <f t="shared" si="98"/>
        <v>11919.814098116607</v>
      </c>
      <c r="X235" s="21">
        <f t="shared" si="98"/>
        <v>8077.8688374793464</v>
      </c>
      <c r="Y235" s="21">
        <f t="shared" si="98"/>
        <v>5449.0081257732836</v>
      </c>
      <c r="Z235" s="21">
        <f t="shared" si="98"/>
        <v>8201.7251136151863</v>
      </c>
      <c r="AA235" s="21">
        <f t="shared" si="98"/>
        <v>5178.246166731622</v>
      </c>
      <c r="AB235"/>
      <c r="AC235"/>
      <c r="AD235"/>
      <c r="AE235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</row>
    <row r="236" spans="1:78" s="19" customFormat="1" x14ac:dyDescent="0.35">
      <c r="A236" s="19" t="s">
        <v>113</v>
      </c>
      <c r="B236" s="19" t="s">
        <v>291</v>
      </c>
      <c r="C236" s="20">
        <v>45632.662499999999</v>
      </c>
      <c r="D236" s="19" t="s">
        <v>259</v>
      </c>
      <c r="E236" s="19" t="s">
        <v>175</v>
      </c>
      <c r="F236" s="21">
        <f t="shared" si="59"/>
        <v>2240613</v>
      </c>
      <c r="G236" s="21">
        <f t="shared" si="57"/>
        <v>970363.3</v>
      </c>
      <c r="H236" s="21">
        <f t="shared" si="58"/>
        <v>787527</v>
      </c>
      <c r="I236" s="21">
        <f t="shared" si="60"/>
        <v>16398.412129162032</v>
      </c>
      <c r="J236" s="21">
        <f t="shared" si="60"/>
        <v>73348.17700079619</v>
      </c>
      <c r="K236" s="21">
        <f t="shared" ref="K236:AA236" si="99">K140-K$100</f>
        <v>95584.070779840622</v>
      </c>
      <c r="L236" s="21">
        <f t="shared" si="99"/>
        <v>162571.66325886175</v>
      </c>
      <c r="M236" s="21">
        <f t="shared" si="99"/>
        <v>283692.20573517156</v>
      </c>
      <c r="N236" s="21">
        <f t="shared" si="99"/>
        <v>164172.71574218108</v>
      </c>
      <c r="O236" s="21">
        <f t="shared" si="99"/>
        <v>381857.17204167193</v>
      </c>
      <c r="P236" s="21">
        <f t="shared" si="99"/>
        <v>52374.158304851138</v>
      </c>
      <c r="Q236" s="21">
        <f t="shared" si="99"/>
        <v>36432.033415457394</v>
      </c>
      <c r="R236" s="21">
        <f t="shared" si="99"/>
        <v>6044.683217646435</v>
      </c>
      <c r="S236" s="21">
        <f t="shared" si="99"/>
        <v>4527.3308520971123</v>
      </c>
      <c r="T236" s="21">
        <f t="shared" si="99"/>
        <v>7171.0243380745305</v>
      </c>
      <c r="U236" s="21">
        <f t="shared" si="99"/>
        <v>6103.0496301805406</v>
      </c>
      <c r="V236" s="21">
        <f t="shared" si="99"/>
        <v>8511.9912723307316</v>
      </c>
      <c r="W236" s="21">
        <f t="shared" si="99"/>
        <v>6769.9061355485674</v>
      </c>
      <c r="X236" s="21">
        <f t="shared" si="99"/>
        <v>4351.6772741714294</v>
      </c>
      <c r="Y236" s="21">
        <f t="shared" si="99"/>
        <v>2801.0350847017844</v>
      </c>
      <c r="Z236" s="21">
        <f t="shared" si="99"/>
        <v>3979.3449069630292</v>
      </c>
      <c r="AA236" s="21">
        <f t="shared" si="99"/>
        <v>2449.925413225898</v>
      </c>
      <c r="AB236"/>
      <c r="AC236"/>
      <c r="AD236"/>
      <c r="AE236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</row>
    <row r="237" spans="1:78" s="19" customFormat="1" x14ac:dyDescent="0.35">
      <c r="A237" s="19" t="s">
        <v>62</v>
      </c>
      <c r="B237" s="19" t="s">
        <v>26</v>
      </c>
      <c r="C237" s="20">
        <v>45632.665972222225</v>
      </c>
      <c r="D237" s="19" t="s">
        <v>259</v>
      </c>
      <c r="E237" s="19" t="s">
        <v>175</v>
      </c>
      <c r="F237" s="21">
        <f t="shared" si="59"/>
        <v>2240613</v>
      </c>
      <c r="G237" s="21">
        <f t="shared" si="57"/>
        <v>970363.3</v>
      </c>
      <c r="H237" s="21">
        <f t="shared" si="58"/>
        <v>787527</v>
      </c>
      <c r="I237" s="21">
        <f t="shared" si="60"/>
        <v>108.40473860373413</v>
      </c>
      <c r="J237" s="21">
        <f t="shared" si="60"/>
        <v>13707.572307765717</v>
      </c>
      <c r="K237" s="21">
        <f t="shared" ref="K237:AA237" si="100">K141-K$100</f>
        <v>59.343791172288519</v>
      </c>
      <c r="L237" s="21">
        <f t="shared" si="100"/>
        <v>602.1235077388335</v>
      </c>
      <c r="M237" s="21">
        <f t="shared" si="100"/>
        <v>1024.8989824894295</v>
      </c>
      <c r="N237" s="21">
        <f t="shared" si="100"/>
        <v>146.57897935587698</v>
      </c>
      <c r="O237" s="21">
        <f t="shared" si="100"/>
        <v>326.55479667496201</v>
      </c>
      <c r="P237" s="21">
        <f t="shared" si="100"/>
        <v>85.282450985072643</v>
      </c>
      <c r="Q237" s="21">
        <f t="shared" si="100"/>
        <v>27.55765153799873</v>
      </c>
      <c r="R237" s="21">
        <f t="shared" si="100"/>
        <v>13.05590119219168</v>
      </c>
      <c r="S237" s="21">
        <f t="shared" si="100"/>
        <v>29.001425268421798</v>
      </c>
      <c r="T237" s="21">
        <f t="shared" si="100"/>
        <v>19.224983778874066</v>
      </c>
      <c r="U237" s="21">
        <f t="shared" si="100"/>
        <v>101.18154444704069</v>
      </c>
      <c r="V237" s="21">
        <f t="shared" si="100"/>
        <v>9.4742295469509443</v>
      </c>
      <c r="W237" s="21">
        <f t="shared" si="100"/>
        <v>33.254093027546467</v>
      </c>
      <c r="X237" s="21">
        <f t="shared" si="100"/>
        <v>10.860052038576303</v>
      </c>
      <c r="Y237" s="21">
        <f t="shared" si="100"/>
        <v>32.841829046373377</v>
      </c>
      <c r="Z237" s="21">
        <f t="shared" si="100"/>
        <v>13.391750345807054</v>
      </c>
      <c r="AA237" s="21">
        <f t="shared" si="100"/>
        <v>-132.90636856924326</v>
      </c>
      <c r="AB237"/>
      <c r="AC237"/>
      <c r="AD237"/>
      <c r="AE237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</row>
    <row r="238" spans="1:78" s="19" customFormat="1" x14ac:dyDescent="0.35">
      <c r="A238" s="19" t="s">
        <v>59</v>
      </c>
      <c r="B238" s="19" t="s">
        <v>272</v>
      </c>
      <c r="C238" s="20">
        <v>45632.668749999997</v>
      </c>
      <c r="D238" s="19" t="s">
        <v>259</v>
      </c>
      <c r="E238" s="19" t="s">
        <v>175</v>
      </c>
      <c r="F238" s="21">
        <f t="shared" si="59"/>
        <v>2240613</v>
      </c>
      <c r="G238" s="21">
        <f t="shared" si="57"/>
        <v>970363.3</v>
      </c>
      <c r="H238" s="21">
        <f t="shared" si="58"/>
        <v>787527</v>
      </c>
      <c r="I238" s="21">
        <f t="shared" si="60"/>
        <v>464306.47359553876</v>
      </c>
      <c r="J238" s="21">
        <f t="shared" si="60"/>
        <v>2944.0311501990072</v>
      </c>
      <c r="K238" s="21">
        <f t="shared" ref="K238:AA238" si="101">K142-K$100</f>
        <v>617595.54519726825</v>
      </c>
      <c r="L238" s="21">
        <f t="shared" si="101"/>
        <v>17.784801302194857</v>
      </c>
      <c r="M238" s="21">
        <f t="shared" si="101"/>
        <v>7.2088828861841847</v>
      </c>
      <c r="N238" s="21">
        <f t="shared" si="101"/>
        <v>625035.37700864265</v>
      </c>
      <c r="O238" s="21">
        <f t="shared" si="101"/>
        <v>619525.15322592598</v>
      </c>
      <c r="P238" s="21">
        <f t="shared" si="101"/>
        <v>789913.19823147741</v>
      </c>
      <c r="Q238" s="21">
        <f t="shared" si="101"/>
        <v>143365.15125141616</v>
      </c>
      <c r="R238" s="21">
        <f t="shared" si="101"/>
        <v>121447.70114834297</v>
      </c>
      <c r="S238" s="21">
        <f t="shared" si="101"/>
        <v>397664.18263428344</v>
      </c>
      <c r="T238" s="21">
        <f t="shared" si="101"/>
        <v>137970.86276862549</v>
      </c>
      <c r="U238" s="21">
        <f t="shared" si="101"/>
        <v>838333.32227355789</v>
      </c>
      <c r="V238" s="21">
        <f t="shared" si="101"/>
        <v>206032.14521911301</v>
      </c>
      <c r="W238" s="21">
        <f t="shared" si="101"/>
        <v>818954.31453632249</v>
      </c>
      <c r="X238" s="21">
        <f t="shared" si="101"/>
        <v>187251.94087205315</v>
      </c>
      <c r="Y238" s="21">
        <f t="shared" si="101"/>
        <v>847665.02113926038</v>
      </c>
      <c r="Z238" s="21">
        <f t="shared" si="101"/>
        <v>189183.53790216762</v>
      </c>
      <c r="AA238" s="21">
        <f t="shared" si="101"/>
        <v>823357.15089446667</v>
      </c>
      <c r="AB238"/>
      <c r="AC238"/>
      <c r="AD238"/>
      <c r="AE238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  <c r="BX238" s="43"/>
      <c r="BY238" s="43"/>
      <c r="BZ238" s="43"/>
    </row>
    <row r="239" spans="1:78" s="19" customFormat="1" x14ac:dyDescent="0.35">
      <c r="A239" s="19" t="s">
        <v>62</v>
      </c>
      <c r="B239" s="19" t="s">
        <v>26</v>
      </c>
      <c r="C239" s="20">
        <v>45632.671527777777</v>
      </c>
      <c r="D239" s="19" t="s">
        <v>259</v>
      </c>
      <c r="E239" s="19" t="s">
        <v>175</v>
      </c>
      <c r="F239" s="21">
        <f t="shared" si="59"/>
        <v>2240613</v>
      </c>
      <c r="G239" s="21">
        <f t="shared" si="57"/>
        <v>970363.3</v>
      </c>
      <c r="H239" s="21">
        <f t="shared" si="58"/>
        <v>787527</v>
      </c>
      <c r="I239" s="21">
        <f t="shared" si="60"/>
        <v>489.07597264887227</v>
      </c>
      <c r="J239" s="21">
        <f t="shared" si="60"/>
        <v>5997.1265401926357</v>
      </c>
      <c r="K239" s="21">
        <f t="shared" ref="K239:AA239" si="102">K143-K$100</f>
        <v>360.45797871868405</v>
      </c>
      <c r="L239" s="21">
        <f t="shared" si="102"/>
        <v>532.41401503025645</v>
      </c>
      <c r="M239" s="21">
        <f t="shared" si="102"/>
        <v>855.39344175096153</v>
      </c>
      <c r="N239" s="21">
        <f t="shared" si="102"/>
        <v>450.32284016535959</v>
      </c>
      <c r="O239" s="21">
        <f t="shared" si="102"/>
        <v>534.01950073731882</v>
      </c>
      <c r="P239" s="21">
        <f t="shared" si="102"/>
        <v>522.92307235818589</v>
      </c>
      <c r="Q239" s="21">
        <f t="shared" si="102"/>
        <v>105.04476005257391</v>
      </c>
      <c r="R239" s="21">
        <f t="shared" si="102"/>
        <v>81.102312638274782</v>
      </c>
      <c r="S239" s="21">
        <f t="shared" si="102"/>
        <v>291.97054287828178</v>
      </c>
      <c r="T239" s="21">
        <f t="shared" si="102"/>
        <v>99.155042201308561</v>
      </c>
      <c r="U239" s="21">
        <f t="shared" si="102"/>
        <v>605.26714957177023</v>
      </c>
      <c r="V239" s="21">
        <f t="shared" si="102"/>
        <v>124.15373597863396</v>
      </c>
      <c r="W239" s="21">
        <f t="shared" si="102"/>
        <v>549.31710802086479</v>
      </c>
      <c r="X239" s="21">
        <f t="shared" si="102"/>
        <v>127.92581308073349</v>
      </c>
      <c r="Y239" s="21">
        <f t="shared" si="102"/>
        <v>588.75412526331581</v>
      </c>
      <c r="Z239" s="21">
        <f t="shared" si="102"/>
        <v>122.74765334585173</v>
      </c>
      <c r="AA239" s="21">
        <f t="shared" si="102"/>
        <v>424.53127482174966</v>
      </c>
      <c r="AB239"/>
      <c r="AC239"/>
      <c r="AD239"/>
      <c r="AE239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43"/>
      <c r="BY239" s="43"/>
      <c r="BZ239" s="43"/>
    </row>
    <row r="240" spans="1:78" s="19" customFormat="1" x14ac:dyDescent="0.35">
      <c r="A240" s="19" t="s">
        <v>62</v>
      </c>
      <c r="B240" s="19" t="s">
        <v>26</v>
      </c>
      <c r="C240" s="20">
        <v>45632.675000000003</v>
      </c>
      <c r="D240" s="19" t="s">
        <v>259</v>
      </c>
      <c r="E240" s="19" t="s">
        <v>175</v>
      </c>
      <c r="F240" s="21">
        <f t="shared" si="59"/>
        <v>2240613</v>
      </c>
      <c r="G240" s="21">
        <f t="shared" si="57"/>
        <v>970363.3</v>
      </c>
      <c r="H240" s="21">
        <f t="shared" si="58"/>
        <v>787527</v>
      </c>
      <c r="I240" s="21">
        <f t="shared" si="60"/>
        <v>224.03313915214676</v>
      </c>
      <c r="J240" s="21">
        <f t="shared" si="60"/>
        <v>-1957.7057843478397</v>
      </c>
      <c r="K240" s="21">
        <f t="shared" ref="K240:AA240" si="103">K144-K$100</f>
        <v>105.35147374219446</v>
      </c>
      <c r="L240" s="21">
        <f t="shared" si="103"/>
        <v>515.03075158851152</v>
      </c>
      <c r="M240" s="21">
        <f t="shared" si="103"/>
        <v>875.0622124723036</v>
      </c>
      <c r="N240" s="21">
        <f t="shared" si="103"/>
        <v>171.44416994722096</v>
      </c>
      <c r="O240" s="21">
        <f t="shared" si="103"/>
        <v>221.82971094667636</v>
      </c>
      <c r="P240" s="21">
        <f t="shared" si="103"/>
        <v>203.34366329023666</v>
      </c>
      <c r="Q240" s="21">
        <f t="shared" si="103"/>
        <v>35.001655025316921</v>
      </c>
      <c r="R240" s="21">
        <f t="shared" si="103"/>
        <v>33.50689512330321</v>
      </c>
      <c r="S240" s="21">
        <f t="shared" si="103"/>
        <v>116.48685242691009</v>
      </c>
      <c r="T240" s="21">
        <f t="shared" si="103"/>
        <v>37.961655025316922</v>
      </c>
      <c r="U240" s="21">
        <f t="shared" si="103"/>
        <v>256.85556068789151</v>
      </c>
      <c r="V240" s="21">
        <f t="shared" si="103"/>
        <v>45.490732431485412</v>
      </c>
      <c r="W240" s="21">
        <f t="shared" si="103"/>
        <v>191.29035455593299</v>
      </c>
      <c r="X240" s="21">
        <f t="shared" si="103"/>
        <v>39.084956345585418</v>
      </c>
      <c r="Y240" s="21">
        <f t="shared" si="103"/>
        <v>189.07365587620149</v>
      </c>
      <c r="Z240" s="21">
        <f t="shared" si="103"/>
        <v>45.033062180303681</v>
      </c>
      <c r="AA240" s="21">
        <f t="shared" si="103"/>
        <v>21.065746485054916</v>
      </c>
      <c r="AB240"/>
      <c r="AC240"/>
      <c r="AD240"/>
      <c r="AE240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  <c r="BX240" s="43"/>
      <c r="BY240" s="43"/>
      <c r="BZ240" s="43"/>
    </row>
    <row r="241" spans="1:78" s="22" customFormat="1" ht="17" customHeight="1" x14ac:dyDescent="0.35">
      <c r="A241" s="22" t="s">
        <v>26</v>
      </c>
      <c r="B241" s="22" t="s">
        <v>258</v>
      </c>
      <c r="C241" s="23">
        <v>45632.677777777775</v>
      </c>
      <c r="D241" s="22" t="s">
        <v>260</v>
      </c>
      <c r="E241" s="22" t="s">
        <v>175</v>
      </c>
      <c r="F241" s="24">
        <f t="shared" si="59"/>
        <v>2183943</v>
      </c>
      <c r="G241" s="24">
        <f t="shared" si="57"/>
        <v>821367.6</v>
      </c>
      <c r="H241" s="24">
        <f>H145*AC145</f>
        <v>833141.6</v>
      </c>
      <c r="I241" s="24">
        <f>I145-I$145</f>
        <v>0</v>
      </c>
      <c r="J241" s="24">
        <f t="shared" ref="J241:AA242" si="104">J145-J$145</f>
        <v>0</v>
      </c>
      <c r="K241" s="24">
        <f t="shared" si="104"/>
        <v>0</v>
      </c>
      <c r="L241" s="24">
        <f t="shared" si="104"/>
        <v>0</v>
      </c>
      <c r="M241" s="24">
        <f t="shared" si="104"/>
        <v>0</v>
      </c>
      <c r="N241" s="24">
        <f t="shared" si="104"/>
        <v>0</v>
      </c>
      <c r="O241" s="24">
        <f t="shared" si="104"/>
        <v>0</v>
      </c>
      <c r="P241" s="24">
        <f t="shared" si="104"/>
        <v>0</v>
      </c>
      <c r="Q241" s="24">
        <f t="shared" si="104"/>
        <v>0</v>
      </c>
      <c r="R241" s="24">
        <f t="shared" si="104"/>
        <v>0</v>
      </c>
      <c r="S241" s="24">
        <f t="shared" si="104"/>
        <v>0</v>
      </c>
      <c r="T241" s="24">
        <f t="shared" si="104"/>
        <v>0</v>
      </c>
      <c r="U241" s="24">
        <f t="shared" si="104"/>
        <v>0</v>
      </c>
      <c r="V241" s="24">
        <f t="shared" si="104"/>
        <v>0</v>
      </c>
      <c r="W241" s="24">
        <f t="shared" si="104"/>
        <v>0</v>
      </c>
      <c r="X241" s="24">
        <f t="shared" si="104"/>
        <v>0</v>
      </c>
      <c r="Y241" s="24">
        <f t="shared" si="104"/>
        <v>0</v>
      </c>
      <c r="Z241" s="24">
        <f t="shared" si="104"/>
        <v>0</v>
      </c>
      <c r="AA241" s="24">
        <f t="shared" si="104"/>
        <v>0</v>
      </c>
      <c r="AB241"/>
      <c r="AC241"/>
      <c r="AD241"/>
      <c r="AE241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  <c r="BX241" s="43"/>
      <c r="BY241" s="43"/>
      <c r="BZ241" s="43"/>
    </row>
    <row r="242" spans="1:78" s="22" customFormat="1" x14ac:dyDescent="0.35">
      <c r="A242" s="22" t="s">
        <v>28</v>
      </c>
      <c r="B242" s="22" t="s">
        <v>265</v>
      </c>
      <c r="C242" s="23">
        <v>45632.681250000001</v>
      </c>
      <c r="D242" s="22" t="s">
        <v>260</v>
      </c>
      <c r="E242" s="22" t="s">
        <v>175</v>
      </c>
      <c r="F242" s="24">
        <f t="shared" si="59"/>
        <v>2183943</v>
      </c>
      <c r="G242" s="24">
        <f t="shared" si="57"/>
        <v>821367.6</v>
      </c>
      <c r="H242" s="24">
        <f t="shared" si="58"/>
        <v>833141.6</v>
      </c>
      <c r="I242" s="24">
        <f>I146-I$145</f>
        <v>10323.698212130152</v>
      </c>
      <c r="J242" s="24">
        <f t="shared" si="104"/>
        <v>-6138.9574013345409</v>
      </c>
      <c r="K242" s="24">
        <f t="shared" si="104"/>
        <v>13444.850153670823</v>
      </c>
      <c r="L242" s="24">
        <f t="shared" si="104"/>
        <v>1.352173285679406</v>
      </c>
      <c r="M242" s="24">
        <f t="shared" si="104"/>
        <v>-3.6055122473001688E-2</v>
      </c>
      <c r="N242" s="24">
        <f t="shared" si="104"/>
        <v>13322.071313462628</v>
      </c>
      <c r="O242" s="24">
        <f t="shared" si="104"/>
        <v>12780.916634236441</v>
      </c>
      <c r="P242" s="24">
        <f t="shared" si="104"/>
        <v>15358.044040473827</v>
      </c>
      <c r="Q242" s="24">
        <f t="shared" si="104"/>
        <v>2733.3302066024539</v>
      </c>
      <c r="R242" s="24">
        <f t="shared" si="104"/>
        <v>2230.1171580566752</v>
      </c>
      <c r="S242" s="24">
        <f t="shared" si="104"/>
        <v>7280.5165768054749</v>
      </c>
      <c r="T242" s="24">
        <f t="shared" si="104"/>
        <v>2439.3665455900687</v>
      </c>
      <c r="U242" s="24">
        <f t="shared" si="104"/>
        <v>15194.432239957196</v>
      </c>
      <c r="V242" s="24">
        <f t="shared" si="104"/>
        <v>3638.2466468620241</v>
      </c>
      <c r="W242" s="24">
        <f t="shared" si="104"/>
        <v>14420.567920905576</v>
      </c>
      <c r="X242" s="24">
        <f t="shared" si="104"/>
        <v>3320.0105870835141</v>
      </c>
      <c r="Y242" s="24">
        <f t="shared" si="104"/>
        <v>14618.882618856111</v>
      </c>
      <c r="Z242" s="24">
        <f t="shared" si="104"/>
        <v>3246.3743640886728</v>
      </c>
      <c r="AA242" s="24">
        <f t="shared" si="104"/>
        <v>14273.573110696523</v>
      </c>
      <c r="AB242"/>
      <c r="AC242"/>
      <c r="AD242"/>
      <c r="AE242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  <c r="BX242" s="43"/>
      <c r="BY242" s="43"/>
      <c r="BZ242" s="43"/>
    </row>
    <row r="243" spans="1:78" s="22" customFormat="1" x14ac:dyDescent="0.35">
      <c r="A243" s="22" t="s">
        <v>30</v>
      </c>
      <c r="B243" s="22" t="s">
        <v>262</v>
      </c>
      <c r="C243" s="23">
        <v>45632.684027777781</v>
      </c>
      <c r="D243" s="22" t="s">
        <v>260</v>
      </c>
      <c r="E243" s="22" t="s">
        <v>175</v>
      </c>
      <c r="F243" s="24">
        <f t="shared" si="59"/>
        <v>2183943</v>
      </c>
      <c r="G243" s="24">
        <f t="shared" si="57"/>
        <v>821367.6</v>
      </c>
      <c r="H243" s="24">
        <f t="shared" si="58"/>
        <v>833141.6</v>
      </c>
      <c r="I243" s="24">
        <f t="shared" ref="I243:AA243" si="105">I147-I$145</f>
        <v>105678.43179410667</v>
      </c>
      <c r="J243" s="24">
        <f t="shared" si="105"/>
        <v>3880.9344386323355</v>
      </c>
      <c r="K243" s="24">
        <f t="shared" si="105"/>
        <v>133481.00528825374</v>
      </c>
      <c r="L243" s="24">
        <f t="shared" si="105"/>
        <v>20.319337487778483</v>
      </c>
      <c r="M243" s="24">
        <f t="shared" si="105"/>
        <v>31.561202115409358</v>
      </c>
      <c r="N243" s="24">
        <f t="shared" si="105"/>
        <v>133396.91953057531</v>
      </c>
      <c r="O243" s="24">
        <f t="shared" si="105"/>
        <v>128421.5764253285</v>
      </c>
      <c r="P243" s="24">
        <f t="shared" si="105"/>
        <v>153786.2909555785</v>
      </c>
      <c r="Q243" s="24">
        <f t="shared" si="105"/>
        <v>27083.926916980039</v>
      </c>
      <c r="R243" s="24">
        <f t="shared" si="105"/>
        <v>22413.164595006529</v>
      </c>
      <c r="S243" s="24">
        <f t="shared" si="105"/>
        <v>72240.782964593018</v>
      </c>
      <c r="T243" s="24">
        <f t="shared" si="105"/>
        <v>24902.013050941881</v>
      </c>
      <c r="U243" s="24">
        <f t="shared" si="105"/>
        <v>152380.26245722338</v>
      </c>
      <c r="V243" s="24">
        <f t="shared" si="105"/>
        <v>36673.862283371425</v>
      </c>
      <c r="W243" s="24">
        <f t="shared" si="105"/>
        <v>145160.93195406438</v>
      </c>
      <c r="X243" s="24">
        <f t="shared" si="105"/>
        <v>32752.314914128245</v>
      </c>
      <c r="Y243" s="24">
        <f t="shared" si="105"/>
        <v>147137.65821942093</v>
      </c>
      <c r="Z243" s="24">
        <f t="shared" si="105"/>
        <v>32429.744627859836</v>
      </c>
      <c r="AA243" s="24">
        <f t="shared" si="105"/>
        <v>143533.5528446539</v>
      </c>
      <c r="AB243"/>
      <c r="AC243"/>
      <c r="AD243"/>
      <c r="AE2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  <c r="BX243" s="43"/>
      <c r="BY243" s="43"/>
      <c r="BZ243" s="43"/>
    </row>
    <row r="244" spans="1:78" s="22" customFormat="1" x14ac:dyDescent="0.35">
      <c r="A244" s="22" t="s">
        <v>32</v>
      </c>
      <c r="B244" s="22" t="s">
        <v>263</v>
      </c>
      <c r="C244" s="23">
        <v>45632.686805555553</v>
      </c>
      <c r="D244" s="22" t="s">
        <v>260</v>
      </c>
      <c r="E244" s="22" t="s">
        <v>175</v>
      </c>
      <c r="F244" s="24">
        <f t="shared" si="59"/>
        <v>2183943</v>
      </c>
      <c r="G244" s="24">
        <f t="shared" si="57"/>
        <v>821367.6</v>
      </c>
      <c r="H244" s="24">
        <f t="shared" si="58"/>
        <v>833141.6</v>
      </c>
      <c r="I244" s="24">
        <f t="shared" ref="I244:AA244" si="106">I148-I$145</f>
        <v>1094183.030108308</v>
      </c>
      <c r="J244" s="24">
        <f t="shared" si="106"/>
        <v>-1242.9511710959487</v>
      </c>
      <c r="K244" s="24">
        <f t="shared" si="106"/>
        <v>1371649.2716452242</v>
      </c>
      <c r="L244" s="24">
        <f t="shared" si="106"/>
        <v>270.32316062668463</v>
      </c>
      <c r="M244" s="24">
        <f t="shared" si="106"/>
        <v>477.16281570284718</v>
      </c>
      <c r="N244" s="24">
        <f t="shared" si="106"/>
        <v>1378570.075943134</v>
      </c>
      <c r="O244" s="24">
        <f t="shared" si="106"/>
        <v>1332328.0728736788</v>
      </c>
      <c r="P244" s="24">
        <f t="shared" si="106"/>
        <v>1587339.5317596693</v>
      </c>
      <c r="Q244" s="24">
        <f t="shared" si="106"/>
        <v>268340.40677364822</v>
      </c>
      <c r="R244" s="24">
        <f t="shared" si="106"/>
        <v>224109.95595269106</v>
      </c>
      <c r="S244" s="24">
        <f t="shared" si="106"/>
        <v>718075.73125853227</v>
      </c>
      <c r="T244" s="24">
        <f t="shared" si="106"/>
        <v>247330.06467589579</v>
      </c>
      <c r="U244" s="24">
        <f t="shared" si="106"/>
        <v>1550942.0255224956</v>
      </c>
      <c r="V244" s="24">
        <f t="shared" si="106"/>
        <v>365585.38631228288</v>
      </c>
      <c r="W244" s="24">
        <f t="shared" si="106"/>
        <v>1466170.572232343</v>
      </c>
      <c r="X244" s="24">
        <f t="shared" si="106"/>
        <v>329305.84372748336</v>
      </c>
      <c r="Y244" s="24">
        <f t="shared" si="106"/>
        <v>1490136.8796375738</v>
      </c>
      <c r="Z244" s="24">
        <f t="shared" si="106"/>
        <v>321087.23905525776</v>
      </c>
      <c r="AA244" s="24">
        <f t="shared" si="106"/>
        <v>1459818.4747617131</v>
      </c>
      <c r="AB244"/>
      <c r="AC244"/>
      <c r="AD244"/>
      <c r="AE244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  <c r="BX244" s="43"/>
      <c r="BY244" s="43"/>
      <c r="BZ244" s="43"/>
    </row>
    <row r="245" spans="1:78" s="22" customFormat="1" x14ac:dyDescent="0.35">
      <c r="A245" s="22" t="s">
        <v>34</v>
      </c>
      <c r="B245" s="22" t="s">
        <v>266</v>
      </c>
      <c r="C245" s="23">
        <v>45632.69027777778</v>
      </c>
      <c r="D245" s="22" t="s">
        <v>260</v>
      </c>
      <c r="E245" s="22" t="s">
        <v>175</v>
      </c>
      <c r="F245" s="24">
        <f t="shared" si="59"/>
        <v>2183943</v>
      </c>
      <c r="G245" s="24">
        <f t="shared" si="57"/>
        <v>821367.6</v>
      </c>
      <c r="H245" s="24">
        <f t="shared" si="58"/>
        <v>833141.6</v>
      </c>
      <c r="I245" s="24">
        <f t="shared" ref="I245:AA245" si="107">I149-I$145</f>
        <v>4826467.1480420604</v>
      </c>
      <c r="J245" s="24">
        <f t="shared" si="107"/>
        <v>-32948.408216174226</v>
      </c>
      <c r="K245" s="24">
        <f t="shared" si="107"/>
        <v>6152645.7056443505</v>
      </c>
      <c r="L245" s="24">
        <f t="shared" si="107"/>
        <v>6189.5602930183195</v>
      </c>
      <c r="M245" s="24">
        <f t="shared" si="107"/>
        <v>10685.012007467283</v>
      </c>
      <c r="N245" s="24">
        <f t="shared" si="107"/>
        <v>6219327.3321298463</v>
      </c>
      <c r="O245" s="24">
        <f t="shared" si="107"/>
        <v>6023894.8764044931</v>
      </c>
      <c r="P245" s="24">
        <f t="shared" si="107"/>
        <v>7178922.0337478938</v>
      </c>
      <c r="Q245" s="24">
        <f t="shared" si="107"/>
        <v>1272655.2334573234</v>
      </c>
      <c r="R245" s="24">
        <f t="shared" si="107"/>
        <v>1043831.3091241971</v>
      </c>
      <c r="S245" s="24">
        <f t="shared" si="107"/>
        <v>3317669.0552779189</v>
      </c>
      <c r="T245" s="24">
        <f t="shared" si="107"/>
        <v>1155151.9502842459</v>
      </c>
      <c r="U245" s="24">
        <f t="shared" si="107"/>
        <v>6918945.2621362964</v>
      </c>
      <c r="V245" s="24">
        <f t="shared" si="107"/>
        <v>1722195.7629006242</v>
      </c>
      <c r="W245" s="24">
        <f t="shared" si="107"/>
        <v>6622273.2484328328</v>
      </c>
      <c r="X245" s="24">
        <f t="shared" si="107"/>
        <v>1558921.651852099</v>
      </c>
      <c r="Y245" s="24">
        <f t="shared" si="107"/>
        <v>6739007.6465969058</v>
      </c>
      <c r="Z245" s="24">
        <f t="shared" si="107"/>
        <v>1526633.6094019955</v>
      </c>
      <c r="AA245" s="24">
        <f t="shared" si="107"/>
        <v>6592475.892348323</v>
      </c>
      <c r="AB245"/>
      <c r="AC245"/>
      <c r="AD245"/>
      <c r="AE245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  <c r="BY245" s="43"/>
      <c r="BZ245" s="43"/>
    </row>
    <row r="246" spans="1:78" s="22" customFormat="1" x14ac:dyDescent="0.35">
      <c r="A246" s="22" t="s">
        <v>36</v>
      </c>
      <c r="B246" s="22" t="s">
        <v>264</v>
      </c>
      <c r="C246" s="23">
        <v>45632.693055555559</v>
      </c>
      <c r="D246" s="22" t="s">
        <v>260</v>
      </c>
      <c r="E246" s="22" t="s">
        <v>175</v>
      </c>
      <c r="F246" s="24">
        <f t="shared" si="59"/>
        <v>2183943</v>
      </c>
      <c r="G246" s="24">
        <f t="shared" si="57"/>
        <v>821367.6</v>
      </c>
      <c r="H246" s="24">
        <f t="shared" si="58"/>
        <v>833141.6</v>
      </c>
      <c r="I246" s="24">
        <f t="shared" ref="I246:AA246" si="108">I150-I$145</f>
        <v>10085059.684878342</v>
      </c>
      <c r="J246" s="24">
        <f t="shared" si="108"/>
        <v>-74158.536039924948</v>
      </c>
      <c r="K246" s="24">
        <f t="shared" si="108"/>
        <v>12705450.715413902</v>
      </c>
      <c r="L246" s="24">
        <f t="shared" si="108"/>
        <v>2371.9567461943948</v>
      </c>
      <c r="M246" s="24">
        <f t="shared" si="108"/>
        <v>4205.0276873621642</v>
      </c>
      <c r="N246" s="24">
        <f t="shared" si="108"/>
        <v>13577462.605708675</v>
      </c>
      <c r="O246" s="24">
        <f t="shared" si="108"/>
        <v>13205415.566155666</v>
      </c>
      <c r="P246" s="24">
        <f t="shared" si="108"/>
        <v>15727083.872262385</v>
      </c>
      <c r="Q246" s="24">
        <f t="shared" si="108"/>
        <v>2679032.3654211438</v>
      </c>
      <c r="R246" s="24">
        <f t="shared" si="108"/>
        <v>2233195.821913342</v>
      </c>
      <c r="S246" s="24">
        <f t="shared" si="108"/>
        <v>6887162.7229957152</v>
      </c>
      <c r="T246" s="24">
        <f t="shared" si="108"/>
        <v>2464487.9455652065</v>
      </c>
      <c r="U246" s="24">
        <f t="shared" si="108"/>
        <v>14631452.44490994</v>
      </c>
      <c r="V246" s="24">
        <f t="shared" si="108"/>
        <v>3587257.3528095218</v>
      </c>
      <c r="W246" s="24">
        <f t="shared" si="108"/>
        <v>13961639.915957086</v>
      </c>
      <c r="X246" s="24">
        <f t="shared" si="108"/>
        <v>3257888.359964882</v>
      </c>
      <c r="Y246" s="24">
        <f t="shared" si="108"/>
        <v>14131337.117872581</v>
      </c>
      <c r="Z246" s="24">
        <f t="shared" si="108"/>
        <v>3177246.5449048607</v>
      </c>
      <c r="AA246" s="24">
        <f t="shared" si="108"/>
        <v>13864338.848940486</v>
      </c>
      <c r="AB246"/>
      <c r="AC246"/>
      <c r="AD246"/>
      <c r="AE246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43"/>
      <c r="BY246" s="43"/>
      <c r="BZ246" s="43"/>
    </row>
    <row r="247" spans="1:78" s="22" customFormat="1" x14ac:dyDescent="0.35">
      <c r="A247" s="22" t="s">
        <v>38</v>
      </c>
      <c r="B247" s="22" t="s">
        <v>267</v>
      </c>
      <c r="C247" s="23">
        <v>45632.695833333331</v>
      </c>
      <c r="D247" s="22" t="s">
        <v>260</v>
      </c>
      <c r="E247" s="22" t="s">
        <v>175</v>
      </c>
      <c r="F247" s="24">
        <f t="shared" si="59"/>
        <v>2183943</v>
      </c>
      <c r="G247" s="24">
        <f t="shared" si="57"/>
        <v>821367.6</v>
      </c>
      <c r="H247" s="24">
        <f t="shared" si="58"/>
        <v>833141.6</v>
      </c>
      <c r="I247" s="24">
        <f t="shared" ref="I247:AA247" si="109">I151-I$145</f>
        <v>3066.3182233493171</v>
      </c>
      <c r="J247" s="24">
        <f t="shared" si="109"/>
        <v>-2803.694672702346</v>
      </c>
      <c r="K247" s="24">
        <f t="shared" si="109"/>
        <v>3091.8946629749203</v>
      </c>
      <c r="L247" s="24">
        <f t="shared" si="109"/>
        <v>8272.0185666375219</v>
      </c>
      <c r="M247" s="24">
        <f t="shared" si="109"/>
        <v>14074.788733585568</v>
      </c>
      <c r="N247" s="24">
        <f t="shared" si="109"/>
        <v>3019.7361614305692</v>
      </c>
      <c r="O247" s="24">
        <f t="shared" si="109"/>
        <v>2893.6652610527535</v>
      </c>
      <c r="P247" s="24">
        <f t="shared" si="109"/>
        <v>3474.8715608500788</v>
      </c>
      <c r="Q247" s="24">
        <f t="shared" si="109"/>
        <v>612.59844063012508</v>
      </c>
      <c r="R247" s="24">
        <f t="shared" si="109"/>
        <v>495.98798302535971</v>
      </c>
      <c r="S247" s="24">
        <f t="shared" si="109"/>
        <v>1584.8511231829393</v>
      </c>
      <c r="T247" s="24">
        <f t="shared" si="109"/>
        <v>551.89389648778729</v>
      </c>
      <c r="U247" s="24">
        <f t="shared" si="109"/>
        <v>3511.6399826408997</v>
      </c>
      <c r="V247" s="24">
        <f t="shared" si="109"/>
        <v>868.44238407556816</v>
      </c>
      <c r="W247" s="24">
        <f t="shared" si="109"/>
        <v>3412.3162976645267</v>
      </c>
      <c r="X247" s="24">
        <f t="shared" si="109"/>
        <v>787.39927306881827</v>
      </c>
      <c r="Y247" s="24">
        <f t="shared" si="109"/>
        <v>3340.1046464379046</v>
      </c>
      <c r="Z247" s="24">
        <f t="shared" si="109"/>
        <v>786.279527138498</v>
      </c>
      <c r="AA247" s="24">
        <f t="shared" si="109"/>
        <v>3302.6769536652664</v>
      </c>
      <c r="AB247"/>
      <c r="AC247"/>
      <c r="AD247"/>
      <c r="AE247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  <c r="BX247" s="43"/>
      <c r="BY247" s="43"/>
      <c r="BZ247" s="43"/>
    </row>
    <row r="248" spans="1:78" s="22" customFormat="1" x14ac:dyDescent="0.35">
      <c r="A248" s="22" t="s">
        <v>40</v>
      </c>
      <c r="B248" s="22" t="s">
        <v>268</v>
      </c>
      <c r="C248" s="23">
        <v>45632.698611111111</v>
      </c>
      <c r="D248" s="22" t="s">
        <v>260</v>
      </c>
      <c r="E248" s="22" t="s">
        <v>175</v>
      </c>
      <c r="F248" s="24">
        <f t="shared" si="59"/>
        <v>2183943</v>
      </c>
      <c r="G248" s="24">
        <f t="shared" si="57"/>
        <v>821367.6</v>
      </c>
      <c r="H248" s="24">
        <f t="shared" si="58"/>
        <v>833141.6</v>
      </c>
      <c r="I248" s="24">
        <f t="shared" ref="I248:AA248" si="110">I152-I$145</f>
        <v>1730.8348874726844</v>
      </c>
      <c r="J248" s="24">
        <f t="shared" si="110"/>
        <v>30343.781407088973</v>
      </c>
      <c r="K248" s="24">
        <f t="shared" si="110"/>
        <v>1873.3867479343908</v>
      </c>
      <c r="L248" s="24">
        <f t="shared" si="110"/>
        <v>83096.795620490258</v>
      </c>
      <c r="M248" s="24">
        <f t="shared" si="110"/>
        <v>143638.89491746502</v>
      </c>
      <c r="N248" s="24">
        <f t="shared" si="110"/>
        <v>1921.347328040267</v>
      </c>
      <c r="O248" s="24">
        <f t="shared" si="110"/>
        <v>1765.5924457274361</v>
      </c>
      <c r="P248" s="24">
        <f t="shared" si="110"/>
        <v>2127.4994032927843</v>
      </c>
      <c r="Q248" s="24">
        <f t="shared" si="110"/>
        <v>354.64801496725266</v>
      </c>
      <c r="R248" s="24">
        <f t="shared" si="110"/>
        <v>302.48209767931132</v>
      </c>
      <c r="S248" s="24">
        <f t="shared" si="110"/>
        <v>1099.549038361688</v>
      </c>
      <c r="T248" s="24">
        <f t="shared" si="110"/>
        <v>360.72695562068066</v>
      </c>
      <c r="U248" s="24">
        <f t="shared" si="110"/>
        <v>2186.0100917762379</v>
      </c>
      <c r="V248" s="24">
        <f t="shared" si="110"/>
        <v>513.49632073472458</v>
      </c>
      <c r="W248" s="24">
        <f t="shared" si="110"/>
        <v>2082.3871401368783</v>
      </c>
      <c r="X248" s="24">
        <f t="shared" si="110"/>
        <v>497.05642787731222</v>
      </c>
      <c r="Y248" s="24">
        <f t="shared" si="110"/>
        <v>2048.8540284269429</v>
      </c>
      <c r="Z248" s="24">
        <f t="shared" si="110"/>
        <v>457.53068885065625</v>
      </c>
      <c r="AA248" s="24">
        <f t="shared" si="110"/>
        <v>1971.8116488819408</v>
      </c>
      <c r="AB248"/>
      <c r="AC248"/>
      <c r="AD248"/>
      <c r="AE248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  <c r="BX248" s="43"/>
      <c r="BY248" s="43"/>
      <c r="BZ248" s="43"/>
    </row>
    <row r="249" spans="1:78" s="22" customFormat="1" x14ac:dyDescent="0.35">
      <c r="A249" s="22" t="s">
        <v>42</v>
      </c>
      <c r="B249" s="22" t="s">
        <v>271</v>
      </c>
      <c r="C249" s="23">
        <v>45632.701388888891</v>
      </c>
      <c r="D249" s="22" t="s">
        <v>260</v>
      </c>
      <c r="E249" s="22" t="s">
        <v>175</v>
      </c>
      <c r="F249" s="24">
        <f t="shared" si="59"/>
        <v>2183943</v>
      </c>
      <c r="G249" s="24">
        <f t="shared" si="57"/>
        <v>821367.6</v>
      </c>
      <c r="H249" s="24">
        <f t="shared" si="58"/>
        <v>833141.6</v>
      </c>
      <c r="I249" s="24">
        <f t="shared" ref="I249:AA249" si="111">I153-I$145</f>
        <v>425.73679456069931</v>
      </c>
      <c r="J249" s="24">
        <f t="shared" si="111"/>
        <v>355042.28168043029</v>
      </c>
      <c r="K249" s="24">
        <f t="shared" si="111"/>
        <v>290.20626287418236</v>
      </c>
      <c r="L249" s="24">
        <f t="shared" si="111"/>
        <v>847043.32210571785</v>
      </c>
      <c r="M249" s="24">
        <f t="shared" si="111"/>
        <v>1472913.8684370075</v>
      </c>
      <c r="N249" s="24">
        <f t="shared" si="111"/>
        <v>371.02749138625177</v>
      </c>
      <c r="O249" s="24">
        <f t="shared" si="111"/>
        <v>267.32511692229969</v>
      </c>
      <c r="P249" s="24">
        <f t="shared" si="111"/>
        <v>323.23953787886182</v>
      </c>
      <c r="Q249" s="24">
        <f t="shared" si="111"/>
        <v>57.38858088173599</v>
      </c>
      <c r="R249" s="24">
        <f t="shared" si="111"/>
        <v>56.901518195074047</v>
      </c>
      <c r="S249" s="24">
        <f t="shared" si="111"/>
        <v>848.4313338443269</v>
      </c>
      <c r="T249" s="24">
        <f t="shared" si="111"/>
        <v>89.268046938838765</v>
      </c>
      <c r="U249" s="24">
        <f t="shared" si="111"/>
        <v>296.86212685187917</v>
      </c>
      <c r="V249" s="24">
        <f t="shared" si="111"/>
        <v>71.578170378550965</v>
      </c>
      <c r="W249" s="24">
        <f t="shared" si="111"/>
        <v>298.23422243941968</v>
      </c>
      <c r="X249" s="24">
        <f t="shared" si="111"/>
        <v>62.19451641188801</v>
      </c>
      <c r="Y249" s="24">
        <f t="shared" si="111"/>
        <v>302.52056683999626</v>
      </c>
      <c r="Z249" s="24">
        <f t="shared" si="111"/>
        <v>64.134987818548922</v>
      </c>
      <c r="AA249" s="24">
        <f t="shared" si="111"/>
        <v>279.56428334289558</v>
      </c>
      <c r="AB249"/>
      <c r="AC249"/>
      <c r="AD249"/>
      <c r="AE249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  <c r="BX249" s="43"/>
      <c r="BY249" s="43"/>
      <c r="BZ249" s="43"/>
    </row>
    <row r="250" spans="1:78" s="22" customFormat="1" x14ac:dyDescent="0.35">
      <c r="A250" s="22" t="s">
        <v>44</v>
      </c>
      <c r="B250" s="22" t="s">
        <v>269</v>
      </c>
      <c r="C250" s="23">
        <v>45632.704861111109</v>
      </c>
      <c r="D250" s="22" t="s">
        <v>260</v>
      </c>
      <c r="E250" s="22" t="s">
        <v>175</v>
      </c>
      <c r="F250" s="24">
        <f t="shared" si="59"/>
        <v>2183943</v>
      </c>
      <c r="G250" s="24">
        <f t="shared" si="57"/>
        <v>821367.6</v>
      </c>
      <c r="H250" s="24">
        <f t="shared" si="58"/>
        <v>833141.6</v>
      </c>
      <c r="I250" s="24">
        <f t="shared" ref="I250:AA250" si="112">I154-I$145</f>
        <v>476.71971182397965</v>
      </c>
      <c r="J250" s="24">
        <f t="shared" si="112"/>
        <v>1822823.6806014515</v>
      </c>
      <c r="K250" s="24">
        <f t="shared" si="112"/>
        <v>487.22210309271645</v>
      </c>
      <c r="L250" s="24">
        <f t="shared" si="112"/>
        <v>4272354.4061909122</v>
      </c>
      <c r="M250" s="24">
        <f t="shared" si="112"/>
        <v>7315456.2103021918</v>
      </c>
      <c r="N250" s="24">
        <f t="shared" si="112"/>
        <v>704.26216190400385</v>
      </c>
      <c r="O250" s="24">
        <f t="shared" si="112"/>
        <v>184.88983434916591</v>
      </c>
      <c r="P250" s="24">
        <f t="shared" si="112"/>
        <v>200.27308704131181</v>
      </c>
      <c r="Q250" s="24">
        <f t="shared" si="112"/>
        <v>58.497484711148232</v>
      </c>
      <c r="R250" s="24">
        <f t="shared" si="112"/>
        <v>114.47274169165455</v>
      </c>
      <c r="S250" s="24">
        <f t="shared" si="112"/>
        <v>3494.2294290135965</v>
      </c>
      <c r="T250" s="24">
        <f t="shared" si="112"/>
        <v>140.52893041936028</v>
      </c>
      <c r="U250" s="24">
        <f t="shared" si="112"/>
        <v>180.17493917187721</v>
      </c>
      <c r="V250" s="24">
        <f t="shared" si="112"/>
        <v>47.0652991222547</v>
      </c>
      <c r="W250" s="24">
        <f t="shared" si="112"/>
        <v>219.10591306082495</v>
      </c>
      <c r="X250" s="24">
        <f t="shared" si="112"/>
        <v>47.172051558184904</v>
      </c>
      <c r="Y250" s="24">
        <f t="shared" si="112"/>
        <v>198.69448304667381</v>
      </c>
      <c r="Z250" s="24">
        <f t="shared" si="112"/>
        <v>60.247116672173355</v>
      </c>
      <c r="AA250" s="24">
        <f t="shared" si="112"/>
        <v>177.66015401063518</v>
      </c>
      <c r="AB250"/>
      <c r="AC250"/>
      <c r="AD250"/>
      <c r="AE250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  <c r="BX250" s="43"/>
      <c r="BY250" s="43"/>
      <c r="BZ250" s="43"/>
    </row>
    <row r="251" spans="1:78" s="22" customFormat="1" x14ac:dyDescent="0.35">
      <c r="A251" s="22" t="s">
        <v>46</v>
      </c>
      <c r="B251" s="22" t="s">
        <v>270</v>
      </c>
      <c r="C251" s="23">
        <v>45632.707638888889</v>
      </c>
      <c r="D251" s="22" t="s">
        <v>260</v>
      </c>
      <c r="E251" s="22" t="s">
        <v>175</v>
      </c>
      <c r="F251" s="24">
        <f t="shared" si="59"/>
        <v>2183943</v>
      </c>
      <c r="G251" s="24">
        <f t="shared" si="57"/>
        <v>821367.6</v>
      </c>
      <c r="H251" s="24">
        <f t="shared" si="58"/>
        <v>833141.6</v>
      </c>
      <c r="I251" s="24">
        <f t="shared" ref="I251:AA251" si="113">I155-I$145</f>
        <v>316.87982474740852</v>
      </c>
      <c r="J251" s="24">
        <f t="shared" si="113"/>
        <v>3591514.228052293</v>
      </c>
      <c r="K251" s="24">
        <f t="shared" si="113"/>
        <v>693.83891876515952</v>
      </c>
      <c r="L251" s="24">
        <f t="shared" si="113"/>
        <v>8622077.2210481483</v>
      </c>
      <c r="M251" s="24">
        <f t="shared" si="113"/>
        <v>14918117.386567716</v>
      </c>
      <c r="N251" s="24">
        <f t="shared" si="113"/>
        <v>1112.0559877747974</v>
      </c>
      <c r="O251" s="24">
        <f t="shared" si="113"/>
        <v>103.6055234716311</v>
      </c>
      <c r="P251" s="24">
        <f t="shared" si="113"/>
        <v>88.47558800756596</v>
      </c>
      <c r="Q251" s="24">
        <f t="shared" si="113"/>
        <v>76.219902041042658</v>
      </c>
      <c r="R251" s="24">
        <f t="shared" si="113"/>
        <v>150.79038286484572</v>
      </c>
      <c r="S251" s="24">
        <f t="shared" si="113"/>
        <v>6868.690371592269</v>
      </c>
      <c r="T251" s="24">
        <f t="shared" si="113"/>
        <v>225.90936480204468</v>
      </c>
      <c r="U251" s="24">
        <f t="shared" si="113"/>
        <v>87.309783310204082</v>
      </c>
      <c r="V251" s="24">
        <f t="shared" si="113"/>
        <v>38.857148210589529</v>
      </c>
      <c r="W251" s="24">
        <f t="shared" si="113"/>
        <v>91.719922812923883</v>
      </c>
      <c r="X251" s="24">
        <f t="shared" si="113"/>
        <v>26.907745604871849</v>
      </c>
      <c r="Y251" s="24">
        <f t="shared" si="113"/>
        <v>90.267347868593674</v>
      </c>
      <c r="Z251" s="24">
        <f t="shared" si="113"/>
        <v>33.322137824648919</v>
      </c>
      <c r="AA251" s="24">
        <f t="shared" si="113"/>
        <v>98.367368640474893</v>
      </c>
      <c r="AB251"/>
      <c r="AC251"/>
      <c r="AD251"/>
      <c r="AE251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</row>
    <row r="252" spans="1:78" s="22" customFormat="1" x14ac:dyDescent="0.35">
      <c r="A252" s="22" t="s">
        <v>48</v>
      </c>
      <c r="B252" s="22" t="s">
        <v>26</v>
      </c>
      <c r="C252" s="23">
        <v>45632.711111111108</v>
      </c>
      <c r="D252" s="22" t="s">
        <v>260</v>
      </c>
      <c r="E252" s="22" t="s">
        <v>175</v>
      </c>
      <c r="F252" s="24">
        <f t="shared" si="59"/>
        <v>2183943</v>
      </c>
      <c r="G252" s="24">
        <f t="shared" si="57"/>
        <v>821367.6</v>
      </c>
      <c r="H252" s="24">
        <f t="shared" si="58"/>
        <v>833141.6</v>
      </c>
      <c r="I252" s="24">
        <f t="shared" ref="I252:AA252" si="114">I156-I$145</f>
        <v>390.42360917375754</v>
      </c>
      <c r="J252" s="24">
        <f t="shared" si="114"/>
        <v>-5980.5736325869802</v>
      </c>
      <c r="K252" s="24">
        <f t="shared" si="114"/>
        <v>73.446695576784805</v>
      </c>
      <c r="L252" s="24">
        <f t="shared" si="114"/>
        <v>7639.2986957797684</v>
      </c>
      <c r="M252" s="24">
        <f t="shared" si="114"/>
        <v>13322.394848257321</v>
      </c>
      <c r="N252" s="24">
        <f t="shared" si="114"/>
        <v>117.83774595454392</v>
      </c>
      <c r="O252" s="24">
        <f t="shared" si="114"/>
        <v>111.73437301836714</v>
      </c>
      <c r="P252" s="24">
        <f t="shared" si="114"/>
        <v>113.14965488766518</v>
      </c>
      <c r="Q252" s="24">
        <f t="shared" si="114"/>
        <v>11.899623053991306</v>
      </c>
      <c r="R252" s="24">
        <f t="shared" si="114"/>
        <v>11.90501624584617</v>
      </c>
      <c r="S252" s="24">
        <f t="shared" si="114"/>
        <v>85.529038137314259</v>
      </c>
      <c r="T252" s="24">
        <f t="shared" si="114"/>
        <v>27.461656749207172</v>
      </c>
      <c r="U252" s="24">
        <f t="shared" si="114"/>
        <v>252.63944706251135</v>
      </c>
      <c r="V252" s="24">
        <f t="shared" si="114"/>
        <v>33.686822472729688</v>
      </c>
      <c r="W252" s="24">
        <f t="shared" si="114"/>
        <v>112.13588010770796</v>
      </c>
      <c r="X252" s="24">
        <f t="shared" si="114"/>
        <v>22.989194118626266</v>
      </c>
      <c r="Y252" s="24">
        <f t="shared" si="114"/>
        <v>99.006049083048282</v>
      </c>
      <c r="Z252" s="24">
        <f t="shared" si="114"/>
        <v>28.287010945734046</v>
      </c>
      <c r="AA252" s="24">
        <f t="shared" si="114"/>
        <v>110.05537318168692</v>
      </c>
      <c r="AB252"/>
      <c r="AC252"/>
      <c r="AD252"/>
      <c r="AE252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  <c r="BX252" s="43"/>
      <c r="BY252" s="43"/>
      <c r="BZ252" s="43"/>
    </row>
    <row r="253" spans="1:78" s="22" customFormat="1" x14ac:dyDescent="0.35">
      <c r="A253" s="22" t="s">
        <v>51</v>
      </c>
      <c r="B253" s="22" t="s">
        <v>26</v>
      </c>
      <c r="C253" s="23">
        <v>45632.713888888888</v>
      </c>
      <c r="D253" s="22" t="s">
        <v>260</v>
      </c>
      <c r="E253" s="22" t="s">
        <v>175</v>
      </c>
      <c r="F253" s="24">
        <f t="shared" si="59"/>
        <v>2183943</v>
      </c>
      <c r="G253" s="24">
        <f t="shared" si="57"/>
        <v>821367.6</v>
      </c>
      <c r="H253" s="24">
        <f t="shared" si="58"/>
        <v>833141.60000000009</v>
      </c>
      <c r="I253" s="24">
        <f t="shared" ref="I253:AA253" si="115">I157-I$145</f>
        <v>292.9129104744793</v>
      </c>
      <c r="J253" s="24">
        <f t="shared" si="115"/>
        <v>-8200.6077866589185</v>
      </c>
      <c r="K253" s="24">
        <f t="shared" si="115"/>
        <v>20.266801102652039</v>
      </c>
      <c r="L253" s="24">
        <f t="shared" si="115"/>
        <v>1687.2562211030638</v>
      </c>
      <c r="M253" s="24">
        <f t="shared" si="115"/>
        <v>2943.625596700128</v>
      </c>
      <c r="N253" s="24">
        <f t="shared" si="115"/>
        <v>41.648062225738798</v>
      </c>
      <c r="O253" s="24">
        <f t="shared" si="115"/>
        <v>38.696851835851035</v>
      </c>
      <c r="P253" s="24">
        <f t="shared" si="115"/>
        <v>36.53825811133548</v>
      </c>
      <c r="Q253" s="24">
        <f t="shared" si="115"/>
        <v>2.1238076889519704</v>
      </c>
      <c r="R253" s="24">
        <f t="shared" si="115"/>
        <v>6.1855812173089397</v>
      </c>
      <c r="S253" s="24">
        <f t="shared" si="115"/>
        <v>40.171307788938265</v>
      </c>
      <c r="T253" s="24">
        <f t="shared" si="115"/>
        <v>20.519243551940534</v>
      </c>
      <c r="U253" s="24">
        <f t="shared" si="115"/>
        <v>177.25043143521305</v>
      </c>
      <c r="V253" s="24">
        <f t="shared" si="115"/>
        <v>6.9686411342391459</v>
      </c>
      <c r="W253" s="24">
        <f t="shared" si="115"/>
        <v>46.531662298728932</v>
      </c>
      <c r="X253" s="24">
        <f t="shared" si="115"/>
        <v>18.454948723204829</v>
      </c>
      <c r="Y253" s="24">
        <f t="shared" si="115"/>
        <v>27.812055560960012</v>
      </c>
      <c r="Z253" s="24">
        <f t="shared" si="115"/>
        <v>6.8632991488032218</v>
      </c>
      <c r="AA253" s="24">
        <f t="shared" si="115"/>
        <v>37.10865385856647</v>
      </c>
      <c r="AB253"/>
      <c r="AC253"/>
      <c r="AD253"/>
      <c r="AE25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  <c r="BY253" s="43"/>
      <c r="BZ253" s="43"/>
    </row>
    <row r="254" spans="1:78" s="22" customFormat="1" x14ac:dyDescent="0.35">
      <c r="A254" s="22" t="s">
        <v>53</v>
      </c>
      <c r="B254" s="22" t="s">
        <v>26</v>
      </c>
      <c r="C254" s="23">
        <v>45632.716666666667</v>
      </c>
      <c r="D254" s="22" t="s">
        <v>260</v>
      </c>
      <c r="E254" s="22" t="s">
        <v>175</v>
      </c>
      <c r="F254" s="24">
        <f t="shared" si="59"/>
        <v>2183943</v>
      </c>
      <c r="G254" s="24">
        <f t="shared" si="57"/>
        <v>821367.6</v>
      </c>
      <c r="H254" s="24">
        <f t="shared" si="58"/>
        <v>833141.6</v>
      </c>
      <c r="I254" s="24">
        <f t="shared" ref="I254:AA254" si="116">I158-I$145</f>
        <v>267.2493314871142</v>
      </c>
      <c r="J254" s="24">
        <f t="shared" si="116"/>
        <v>-6690.6494678435847</v>
      </c>
      <c r="K254" s="24">
        <f t="shared" si="116"/>
        <v>5.4475400759804842</v>
      </c>
      <c r="L254" s="24">
        <f t="shared" si="116"/>
        <v>1078.943395241419</v>
      </c>
      <c r="M254" s="24">
        <f t="shared" si="116"/>
        <v>1818.8854225126929</v>
      </c>
      <c r="N254" s="24">
        <f t="shared" si="116"/>
        <v>20.83147832160877</v>
      </c>
      <c r="O254" s="24">
        <f t="shared" si="116"/>
        <v>16.32191775333213</v>
      </c>
      <c r="P254" s="24">
        <f t="shared" si="116"/>
        <v>18.468198583890313</v>
      </c>
      <c r="Q254" s="24">
        <f t="shared" si="116"/>
        <v>1.6188957759360925</v>
      </c>
      <c r="R254" s="24">
        <f t="shared" si="116"/>
        <v>5.3123689514258992</v>
      </c>
      <c r="S254" s="24">
        <f t="shared" si="116"/>
        <v>19.143489994544062</v>
      </c>
      <c r="T254" s="24">
        <f t="shared" si="116"/>
        <v>17.220778694320924</v>
      </c>
      <c r="U254" s="24">
        <f t="shared" si="116"/>
        <v>146.37965312805591</v>
      </c>
      <c r="V254" s="24">
        <f t="shared" si="116"/>
        <v>4.0476975551457492</v>
      </c>
      <c r="W254" s="24">
        <f t="shared" si="116"/>
        <v>22.571750760403063</v>
      </c>
      <c r="X254" s="24">
        <f t="shared" si="116"/>
        <v>7.1425401258245209</v>
      </c>
      <c r="Y254" s="24">
        <f t="shared" si="116"/>
        <v>10.726030120368584</v>
      </c>
      <c r="Z254" s="24">
        <f t="shared" si="116"/>
        <v>5.5928824746217636</v>
      </c>
      <c r="AA254" s="24">
        <f t="shared" si="116"/>
        <v>7.4644620606262038</v>
      </c>
      <c r="AB254"/>
      <c r="AC254"/>
      <c r="AD254"/>
      <c r="AE254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43"/>
      <c r="BY254" s="43"/>
      <c r="BZ254" s="43"/>
    </row>
    <row r="255" spans="1:78" s="22" customFormat="1" x14ac:dyDescent="0.35">
      <c r="A255" s="22" t="s">
        <v>55</v>
      </c>
      <c r="B255" s="22" t="s">
        <v>26</v>
      </c>
      <c r="C255" s="23">
        <v>45632.720138888886</v>
      </c>
      <c r="D255" s="22" t="s">
        <v>260</v>
      </c>
      <c r="E255" s="22" t="s">
        <v>175</v>
      </c>
      <c r="F255" s="24">
        <f t="shared" si="59"/>
        <v>2183943</v>
      </c>
      <c r="G255" s="24">
        <f t="shared" si="57"/>
        <v>821367.6</v>
      </c>
      <c r="H255" s="24">
        <f t="shared" si="58"/>
        <v>833141.6</v>
      </c>
      <c r="I255" s="24">
        <f t="shared" ref="I255:AA255" si="117">I159-I$145</f>
        <v>320.21557590682414</v>
      </c>
      <c r="J255" s="24">
        <f t="shared" si="117"/>
        <v>-7560.5550881302916</v>
      </c>
      <c r="K255" s="24">
        <f t="shared" si="117"/>
        <v>-14.272577246727565</v>
      </c>
      <c r="L255" s="24">
        <f t="shared" si="117"/>
        <v>911.89610676879943</v>
      </c>
      <c r="M255" s="24">
        <f t="shared" si="117"/>
        <v>1637.1908216186325</v>
      </c>
      <c r="N255" s="24">
        <f t="shared" si="117"/>
        <v>14.104956528910392</v>
      </c>
      <c r="O255" s="24">
        <f t="shared" si="117"/>
        <v>28.026794816068929</v>
      </c>
      <c r="P255" s="24">
        <f t="shared" si="117"/>
        <v>16.467556591005007</v>
      </c>
      <c r="Q255" s="24">
        <f t="shared" si="117"/>
        <v>5.3302498332038795</v>
      </c>
      <c r="R255" s="24">
        <f t="shared" si="117"/>
        <v>10.194977168564062</v>
      </c>
      <c r="S255" s="24">
        <f t="shared" si="117"/>
        <v>30.53940459822757</v>
      </c>
      <c r="T255" s="24">
        <f t="shared" si="117"/>
        <v>14.890535015966893</v>
      </c>
      <c r="U255" s="24">
        <f t="shared" si="117"/>
        <v>147.11483651736296</v>
      </c>
      <c r="V255" s="24">
        <f t="shared" si="117"/>
        <v>3.3558076806067056</v>
      </c>
      <c r="W255" s="24">
        <f t="shared" si="117"/>
        <v>22.424661792898263</v>
      </c>
      <c r="X255" s="24">
        <f t="shared" si="117"/>
        <v>2.7983242529810468</v>
      </c>
      <c r="Y255" s="24">
        <f t="shared" si="117"/>
        <v>10.536057513810583</v>
      </c>
      <c r="Z255" s="24">
        <f t="shared" si="117"/>
        <v>11.273866630414769</v>
      </c>
      <c r="AA255" s="24">
        <f t="shared" si="117"/>
        <v>17.021585168310637</v>
      </c>
      <c r="AB255"/>
      <c r="AC255"/>
      <c r="AD255"/>
      <c r="AE255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  <c r="BX255" s="43"/>
      <c r="BY255" s="43"/>
      <c r="BZ255" s="43"/>
    </row>
    <row r="256" spans="1:78" s="22" customFormat="1" x14ac:dyDescent="0.35">
      <c r="A256" s="22" t="s">
        <v>57</v>
      </c>
      <c r="B256" s="22" t="s">
        <v>26</v>
      </c>
      <c r="C256" s="23">
        <v>45632.722916666666</v>
      </c>
      <c r="D256" s="22" t="s">
        <v>260</v>
      </c>
      <c r="E256" s="22" t="s">
        <v>175</v>
      </c>
      <c r="F256" s="24">
        <f t="shared" si="59"/>
        <v>2183943</v>
      </c>
      <c r="G256" s="24">
        <f t="shared" si="57"/>
        <v>821367.6</v>
      </c>
      <c r="H256" s="24">
        <f t="shared" si="58"/>
        <v>833141.6</v>
      </c>
      <c r="I256" s="24">
        <f t="shared" ref="I256:AA256" si="118">I160-I$145</f>
        <v>240.08860920360848</v>
      </c>
      <c r="J256" s="24">
        <f t="shared" si="118"/>
        <v>-10482.017137188464</v>
      </c>
      <c r="K256" s="24">
        <f t="shared" si="118"/>
        <v>10.258177774101398</v>
      </c>
      <c r="L256" s="24">
        <f t="shared" si="118"/>
        <v>898.44291544015528</v>
      </c>
      <c r="M256" s="24">
        <f t="shared" si="118"/>
        <v>1605.247607574536</v>
      </c>
      <c r="N256" s="24">
        <f t="shared" si="118"/>
        <v>29.202871030153858</v>
      </c>
      <c r="O256" s="24">
        <f t="shared" si="118"/>
        <v>32.442938361290729</v>
      </c>
      <c r="P256" s="24">
        <f t="shared" si="118"/>
        <v>16.722486588748637</v>
      </c>
      <c r="Q256" s="24">
        <f t="shared" si="118"/>
        <v>-1.2911697205413972</v>
      </c>
      <c r="R256" s="24">
        <f t="shared" si="118"/>
        <v>4.4323611241984509</v>
      </c>
      <c r="S256" s="24">
        <f t="shared" si="118"/>
        <v>34.103653841541714</v>
      </c>
      <c r="T256" s="24">
        <f t="shared" si="118"/>
        <v>19.903685982878141</v>
      </c>
      <c r="U256" s="24">
        <f t="shared" si="118"/>
        <v>159.84329050748715</v>
      </c>
      <c r="V256" s="24">
        <f t="shared" si="118"/>
        <v>19.469476638130228</v>
      </c>
      <c r="W256" s="24">
        <f t="shared" si="118"/>
        <v>29.844011607052423</v>
      </c>
      <c r="X256" s="24">
        <f t="shared" si="118"/>
        <v>13.045689341565886</v>
      </c>
      <c r="Y256" s="24">
        <f t="shared" si="118"/>
        <v>19.619257217319081</v>
      </c>
      <c r="Z256" s="24">
        <f t="shared" si="118"/>
        <v>14.685400748404959</v>
      </c>
      <c r="AA256" s="24">
        <f t="shared" si="118"/>
        <v>15.851228434670389</v>
      </c>
      <c r="AB256"/>
      <c r="AC256"/>
      <c r="AD256"/>
      <c r="AE256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  <c r="BX256" s="43"/>
      <c r="BY256" s="43"/>
      <c r="BZ256" s="43"/>
    </row>
    <row r="257" spans="1:78" s="22" customFormat="1" x14ac:dyDescent="0.35">
      <c r="A257" s="22" t="s">
        <v>59</v>
      </c>
      <c r="B257" s="22" t="s">
        <v>272</v>
      </c>
      <c r="C257" s="23">
        <v>45632.725694444445</v>
      </c>
      <c r="D257" s="22" t="s">
        <v>260</v>
      </c>
      <c r="E257" s="22" t="s">
        <v>175</v>
      </c>
      <c r="F257" s="24">
        <f t="shared" si="59"/>
        <v>2183943</v>
      </c>
      <c r="G257" s="24">
        <f t="shared" si="57"/>
        <v>821367.60000000009</v>
      </c>
      <c r="H257" s="24">
        <f t="shared" si="58"/>
        <v>833141.6</v>
      </c>
      <c r="I257" s="24">
        <f t="shared" ref="I257:AA257" si="119">I161-I$145</f>
        <v>559706.04238253715</v>
      </c>
      <c r="J257" s="24">
        <f t="shared" si="119"/>
        <v>-1089.4618205225561</v>
      </c>
      <c r="K257" s="24">
        <f t="shared" si="119"/>
        <v>698716.22035219311</v>
      </c>
      <c r="L257" s="24">
        <f t="shared" si="119"/>
        <v>20.962866314039445</v>
      </c>
      <c r="M257" s="24">
        <f t="shared" si="119"/>
        <v>51.454598406605299</v>
      </c>
      <c r="N257" s="24">
        <f t="shared" si="119"/>
        <v>690863.31662534282</v>
      </c>
      <c r="O257" s="24">
        <f t="shared" si="119"/>
        <v>667777.26607064868</v>
      </c>
      <c r="P257" s="24">
        <f t="shared" si="119"/>
        <v>795822.35592046159</v>
      </c>
      <c r="Q257" s="24">
        <f t="shared" si="119"/>
        <v>141266.64798733254</v>
      </c>
      <c r="R257" s="24">
        <f t="shared" si="119"/>
        <v>117943.79399181552</v>
      </c>
      <c r="S257" s="24">
        <f t="shared" si="119"/>
        <v>378106.61898686539</v>
      </c>
      <c r="T257" s="24">
        <f t="shared" si="119"/>
        <v>128961.55707413371</v>
      </c>
      <c r="U257" s="24">
        <f t="shared" si="119"/>
        <v>792658.58701476245</v>
      </c>
      <c r="V257" s="24">
        <f t="shared" si="119"/>
        <v>190719.42477183181</v>
      </c>
      <c r="W257" s="24">
        <f t="shared" si="119"/>
        <v>756080.86838199827</v>
      </c>
      <c r="X257" s="24">
        <f t="shared" si="119"/>
        <v>171880.55338815012</v>
      </c>
      <c r="Y257" s="24">
        <f t="shared" si="119"/>
        <v>769188.3156065268</v>
      </c>
      <c r="Z257" s="24">
        <f t="shared" si="119"/>
        <v>168597.76287622956</v>
      </c>
      <c r="AA257" s="24">
        <f t="shared" si="119"/>
        <v>746908.01258176914</v>
      </c>
      <c r="AB257"/>
      <c r="AC257"/>
      <c r="AD257"/>
      <c r="AE257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43"/>
      <c r="BY257" s="43"/>
      <c r="BZ257" s="43"/>
    </row>
    <row r="258" spans="1:78" s="22" customFormat="1" x14ac:dyDescent="0.35">
      <c r="A258" s="22" t="s">
        <v>59</v>
      </c>
      <c r="B258" s="22" t="s">
        <v>272</v>
      </c>
      <c r="C258" s="23">
        <v>45632.729166666664</v>
      </c>
      <c r="D258" s="22" t="s">
        <v>260</v>
      </c>
      <c r="E258" s="22" t="s">
        <v>175</v>
      </c>
      <c r="F258" s="24">
        <f t="shared" si="59"/>
        <v>2183943</v>
      </c>
      <c r="G258" s="24">
        <f t="shared" si="57"/>
        <v>821367.6</v>
      </c>
      <c r="H258" s="24">
        <f t="shared" si="58"/>
        <v>833141.60000000009</v>
      </c>
      <c r="I258" s="24">
        <f t="shared" ref="I258:AA258" si="120">I162-I$145</f>
        <v>562091.78402072401</v>
      </c>
      <c r="J258" s="24">
        <f t="shared" si="120"/>
        <v>-687.8357231025584</v>
      </c>
      <c r="K258" s="24">
        <f t="shared" si="120"/>
        <v>697126.54347053869</v>
      </c>
      <c r="L258" s="24">
        <f t="shared" si="120"/>
        <v>17.643601923519434</v>
      </c>
      <c r="M258" s="24">
        <f t="shared" si="120"/>
        <v>43.986657262077316</v>
      </c>
      <c r="N258" s="24">
        <f t="shared" si="120"/>
        <v>694329.88002418319</v>
      </c>
      <c r="O258" s="24">
        <f t="shared" si="120"/>
        <v>671978.09786051698</v>
      </c>
      <c r="P258" s="24">
        <f t="shared" si="120"/>
        <v>798054.93709660531</v>
      </c>
      <c r="Q258" s="24">
        <f t="shared" si="120"/>
        <v>141724.37040778837</v>
      </c>
      <c r="R258" s="24">
        <f t="shared" si="120"/>
        <v>117415.44108307606</v>
      </c>
      <c r="S258" s="24">
        <f t="shared" si="120"/>
        <v>378937.76394617517</v>
      </c>
      <c r="T258" s="24">
        <f t="shared" si="120"/>
        <v>130070.92839470797</v>
      </c>
      <c r="U258" s="24">
        <f t="shared" si="120"/>
        <v>792879.65889672143</v>
      </c>
      <c r="V258" s="24">
        <f t="shared" si="120"/>
        <v>191446.68786357535</v>
      </c>
      <c r="W258" s="24">
        <f t="shared" si="120"/>
        <v>760115.8665190991</v>
      </c>
      <c r="X258" s="24">
        <f t="shared" si="120"/>
        <v>172521.91436065504</v>
      </c>
      <c r="Y258" s="24">
        <f t="shared" si="120"/>
        <v>770871.86867089977</v>
      </c>
      <c r="Z258" s="24">
        <f t="shared" si="120"/>
        <v>169069.07501412334</v>
      </c>
      <c r="AA258" s="24">
        <f t="shared" si="120"/>
        <v>745882.60588649777</v>
      </c>
      <c r="AB258"/>
      <c r="AC258"/>
      <c r="AD258"/>
      <c r="AE258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43"/>
      <c r="BY258" s="43"/>
      <c r="BZ258" s="43"/>
    </row>
    <row r="259" spans="1:78" s="22" customFormat="1" x14ac:dyDescent="0.35">
      <c r="A259" s="22" t="s">
        <v>62</v>
      </c>
      <c r="B259" s="22" t="s">
        <v>26</v>
      </c>
      <c r="C259" s="23">
        <v>45632.731944444444</v>
      </c>
      <c r="D259" s="22" t="s">
        <v>260</v>
      </c>
      <c r="E259" s="22" t="s">
        <v>175</v>
      </c>
      <c r="F259" s="24">
        <f t="shared" si="59"/>
        <v>2183943</v>
      </c>
      <c r="G259" s="24">
        <f t="shared" si="57"/>
        <v>821367.6</v>
      </c>
      <c r="H259" s="24">
        <f t="shared" si="58"/>
        <v>833141.6</v>
      </c>
      <c r="I259" s="24">
        <f t="shared" ref="I259:AA259" si="121">I163-I$145</f>
        <v>715.93348176235077</v>
      </c>
      <c r="J259" s="24">
        <f t="shared" si="121"/>
        <v>-7363.1004178929143</v>
      </c>
      <c r="K259" s="24">
        <f t="shared" si="121"/>
        <v>378.109090129072</v>
      </c>
      <c r="L259" s="24">
        <f t="shared" si="121"/>
        <v>641.25909798656653</v>
      </c>
      <c r="M259" s="24">
        <f t="shared" si="121"/>
        <v>1172.195957247932</v>
      </c>
      <c r="N259" s="24">
        <f t="shared" si="121"/>
        <v>392.18149334603231</v>
      </c>
      <c r="O259" s="24">
        <f t="shared" si="121"/>
        <v>374.98767113347435</v>
      </c>
      <c r="P259" s="24">
        <f t="shared" si="121"/>
        <v>448.68453456171767</v>
      </c>
      <c r="Q259" s="24">
        <f t="shared" si="121"/>
        <v>76.595376152572754</v>
      </c>
      <c r="R259" s="24">
        <f t="shared" si="121"/>
        <v>69.057898706637587</v>
      </c>
      <c r="S259" s="24">
        <f t="shared" si="121"/>
        <v>214.11702385956329</v>
      </c>
      <c r="T259" s="24">
        <f t="shared" si="121"/>
        <v>82.712726046429253</v>
      </c>
      <c r="U259" s="24">
        <f t="shared" si="121"/>
        <v>559.06019045281835</v>
      </c>
      <c r="V259" s="24">
        <f t="shared" si="121"/>
        <v>117.4763642757521</v>
      </c>
      <c r="W259" s="24">
        <f t="shared" si="121"/>
        <v>421.98922037933482</v>
      </c>
      <c r="X259" s="24">
        <f t="shared" si="121"/>
        <v>100.28819241526139</v>
      </c>
      <c r="Y259" s="24">
        <f t="shared" si="121"/>
        <v>451.58744762534064</v>
      </c>
      <c r="Z259" s="24">
        <f t="shared" si="121"/>
        <v>90.551409383881776</v>
      </c>
      <c r="AA259" s="24">
        <f t="shared" si="121"/>
        <v>389.33313176251079</v>
      </c>
      <c r="AB259"/>
      <c r="AC259"/>
      <c r="AD259"/>
      <c r="AE259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43"/>
      <c r="BY259" s="43"/>
      <c r="BZ259" s="43"/>
    </row>
    <row r="260" spans="1:78" s="22" customFormat="1" x14ac:dyDescent="0.35">
      <c r="A260" s="22" t="s">
        <v>62</v>
      </c>
      <c r="B260" s="22" t="s">
        <v>26</v>
      </c>
      <c r="C260" s="23">
        <v>45632.73541666667</v>
      </c>
      <c r="D260" s="22" t="s">
        <v>260</v>
      </c>
      <c r="E260" s="22" t="s">
        <v>175</v>
      </c>
      <c r="F260" s="24">
        <f t="shared" si="59"/>
        <v>2183943</v>
      </c>
      <c r="G260" s="24">
        <f t="shared" si="57"/>
        <v>821367.6</v>
      </c>
      <c r="H260" s="24">
        <f t="shared" si="58"/>
        <v>833141.6</v>
      </c>
      <c r="I260" s="24">
        <f t="shared" ref="I260:AA260" si="122">I164-I$145</f>
        <v>426.15839173592167</v>
      </c>
      <c r="J260" s="24">
        <f t="shared" si="122"/>
        <v>-9807.4093061005697</v>
      </c>
      <c r="K260" s="24">
        <f t="shared" si="122"/>
        <v>90.140345763781568</v>
      </c>
      <c r="L260" s="24">
        <f t="shared" si="122"/>
        <v>686.14551061580141</v>
      </c>
      <c r="M260" s="24">
        <f t="shared" si="122"/>
        <v>1234.3821063549444</v>
      </c>
      <c r="N260" s="24">
        <f t="shared" si="122"/>
        <v>104.15725805239711</v>
      </c>
      <c r="O260" s="24">
        <f t="shared" si="122"/>
        <v>136.63471412498524</v>
      </c>
      <c r="P260" s="24">
        <f t="shared" si="122"/>
        <v>116.07304605459922</v>
      </c>
      <c r="Q260" s="24">
        <f t="shared" si="122"/>
        <v>10.993504667897419</v>
      </c>
      <c r="R260" s="24">
        <f t="shared" si="122"/>
        <v>28.342485436250765</v>
      </c>
      <c r="S260" s="24">
        <f t="shared" si="122"/>
        <v>73.796482823540956</v>
      </c>
      <c r="T260" s="24">
        <f t="shared" si="122"/>
        <v>39.924193335188633</v>
      </c>
      <c r="U260" s="24">
        <f t="shared" si="122"/>
        <v>269.73097600666841</v>
      </c>
      <c r="V260" s="24">
        <f t="shared" si="122"/>
        <v>33.350189693617622</v>
      </c>
      <c r="W260" s="24">
        <f t="shared" si="122"/>
        <v>121.10001503001867</v>
      </c>
      <c r="X260" s="24">
        <f t="shared" si="122"/>
        <v>28.545273898276683</v>
      </c>
      <c r="Y260" s="24">
        <f t="shared" si="122"/>
        <v>118.42817251462378</v>
      </c>
      <c r="Z260" s="24">
        <f t="shared" si="122"/>
        <v>31.849696974224841</v>
      </c>
      <c r="AA260" s="24">
        <f t="shared" si="122"/>
        <v>124.54079256733158</v>
      </c>
      <c r="AB260"/>
      <c r="AC260"/>
      <c r="AD260"/>
      <c r="AE260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43"/>
      <c r="BY260" s="43"/>
      <c r="BZ260" s="43"/>
    </row>
    <row r="261" spans="1:78" s="22" customFormat="1" x14ac:dyDescent="0.35">
      <c r="A261" s="22" t="s">
        <v>65</v>
      </c>
      <c r="B261" s="22" t="s">
        <v>273</v>
      </c>
      <c r="C261" s="23">
        <v>45632.738194444442</v>
      </c>
      <c r="D261" s="22" t="s">
        <v>260</v>
      </c>
      <c r="E261" s="22" t="s">
        <v>175</v>
      </c>
      <c r="F261" s="24">
        <f t="shared" si="59"/>
        <v>2183943</v>
      </c>
      <c r="G261" s="24">
        <f t="shared" ref="G261:G288" si="123">G165*AE165</f>
        <v>821367.6</v>
      </c>
      <c r="H261" s="24">
        <f t="shared" ref="H261:H288" si="124">H165*AC165</f>
        <v>833141.6</v>
      </c>
      <c r="I261" s="24">
        <f t="shared" ref="I261:AA261" si="125">I165-I$145</f>
        <v>390.66971677492984</v>
      </c>
      <c r="J261" s="24">
        <f t="shared" si="125"/>
        <v>379260.30236764508</v>
      </c>
      <c r="K261" s="24">
        <f t="shared" si="125"/>
        <v>163.84542168218005</v>
      </c>
      <c r="L261" s="24">
        <f t="shared" si="125"/>
        <v>878506.19812723913</v>
      </c>
      <c r="M261" s="24">
        <f t="shared" si="125"/>
        <v>1531860.7414021299</v>
      </c>
      <c r="N261" s="24">
        <f t="shared" si="125"/>
        <v>205.9472556110135</v>
      </c>
      <c r="O261" s="24">
        <f t="shared" si="125"/>
        <v>126.57484803714337</v>
      </c>
      <c r="P261" s="24">
        <f t="shared" si="125"/>
        <v>123.92316620023544</v>
      </c>
      <c r="Q261" s="24">
        <f t="shared" si="125"/>
        <v>29.304590631131227</v>
      </c>
      <c r="R261" s="24">
        <f t="shared" si="125"/>
        <v>32.113022103834396</v>
      </c>
      <c r="S261" s="24">
        <f t="shared" si="125"/>
        <v>771.46602165988008</v>
      </c>
      <c r="T261" s="24">
        <f t="shared" si="125"/>
        <v>55.349411163780957</v>
      </c>
      <c r="U261" s="24">
        <f t="shared" si="125"/>
        <v>124.78577808965967</v>
      </c>
      <c r="V261" s="24">
        <f t="shared" si="125"/>
        <v>27.714734956073972</v>
      </c>
      <c r="W261" s="24">
        <f t="shared" si="125"/>
        <v>119.20704857878916</v>
      </c>
      <c r="X261" s="24">
        <f t="shared" si="125"/>
        <v>28.690298038167342</v>
      </c>
      <c r="Y261" s="24">
        <f t="shared" si="125"/>
        <v>102.03261166088251</v>
      </c>
      <c r="Z261" s="24">
        <f t="shared" si="125"/>
        <v>27.537310002657357</v>
      </c>
      <c r="AA261" s="24">
        <f t="shared" si="125"/>
        <v>101.84628134930296</v>
      </c>
      <c r="AB261"/>
      <c r="AC261"/>
      <c r="AD261"/>
      <c r="AE261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  <c r="BX261" s="43"/>
      <c r="BY261" s="43"/>
      <c r="BZ261" s="43"/>
    </row>
    <row r="262" spans="1:78" s="22" customFormat="1" x14ac:dyDescent="0.35">
      <c r="A262" s="22" t="s">
        <v>68</v>
      </c>
      <c r="B262" s="22" t="s">
        <v>274</v>
      </c>
      <c r="C262" s="23">
        <v>45632.741666666669</v>
      </c>
      <c r="D262" s="22" t="s">
        <v>260</v>
      </c>
      <c r="E262" s="22" t="s">
        <v>175</v>
      </c>
      <c r="F262" s="24">
        <f t="shared" ref="F262:F288" si="126">F166*AD166</f>
        <v>2183943</v>
      </c>
      <c r="G262" s="24">
        <f t="shared" si="123"/>
        <v>821367.6</v>
      </c>
      <c r="H262" s="24">
        <f t="shared" si="124"/>
        <v>833141.6</v>
      </c>
      <c r="I262" s="24">
        <f t="shared" ref="I262:AA262" si="127">I166-I$145</f>
        <v>283.99063834386175</v>
      </c>
      <c r="J262" s="24">
        <f t="shared" si="127"/>
        <v>-25679.940161923878</v>
      </c>
      <c r="K262" s="24">
        <f t="shared" si="127"/>
        <v>-56.36682883521749</v>
      </c>
      <c r="L262" s="24">
        <f t="shared" si="127"/>
        <v>266.25636360193459</v>
      </c>
      <c r="M262" s="24">
        <f t="shared" si="127"/>
        <v>447.80568758736649</v>
      </c>
      <c r="N262" s="24">
        <f t="shared" si="127"/>
        <v>44.422606639926471</v>
      </c>
      <c r="O262" s="24">
        <f t="shared" si="127"/>
        <v>6782048.4333245382</v>
      </c>
      <c r="P262" s="24">
        <f t="shared" si="127"/>
        <v>88.015129903266285</v>
      </c>
      <c r="Q262" s="24">
        <f t="shared" si="127"/>
        <v>-5.8403897458598202</v>
      </c>
      <c r="R262" s="24">
        <f t="shared" si="127"/>
        <v>-8.64547001849024</v>
      </c>
      <c r="S262" s="24">
        <f t="shared" si="127"/>
        <v>-1.5011349099103874</v>
      </c>
      <c r="T262" s="24">
        <f t="shared" si="127"/>
        <v>8539.4902333677855</v>
      </c>
      <c r="U262" s="24">
        <f t="shared" si="127"/>
        <v>1060.370178516587</v>
      </c>
      <c r="V262" s="24">
        <f t="shared" si="127"/>
        <v>-8.6241761888927257</v>
      </c>
      <c r="W262" s="24">
        <f t="shared" si="127"/>
        <v>-22.442073321317153</v>
      </c>
      <c r="X262" s="24">
        <f t="shared" si="127"/>
        <v>1.2281870511139683</v>
      </c>
      <c r="Y262" s="24">
        <f t="shared" si="127"/>
        <v>-13.821459156269</v>
      </c>
      <c r="Z262" s="24">
        <f t="shared" si="127"/>
        <v>3.3051441465579146</v>
      </c>
      <c r="AA262" s="24">
        <f t="shared" si="127"/>
        <v>-43.455311098803122</v>
      </c>
      <c r="AB262"/>
      <c r="AC262"/>
      <c r="AD262"/>
      <c r="AE262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</row>
    <row r="263" spans="1:78" s="22" customFormat="1" x14ac:dyDescent="0.35">
      <c r="A263" s="22" t="s">
        <v>71</v>
      </c>
      <c r="B263" s="22" t="s">
        <v>275</v>
      </c>
      <c r="C263" s="23">
        <v>45632.744444444441</v>
      </c>
      <c r="D263" s="22" t="s">
        <v>260</v>
      </c>
      <c r="E263" s="22" t="s">
        <v>175</v>
      </c>
      <c r="F263" s="24">
        <f t="shared" si="126"/>
        <v>2183943</v>
      </c>
      <c r="G263" s="24">
        <f t="shared" si="123"/>
        <v>821367.6</v>
      </c>
      <c r="H263" s="24">
        <f t="shared" si="124"/>
        <v>833141.6</v>
      </c>
      <c r="I263" s="24">
        <f t="shared" ref="I263:AA263" si="128">I167-I$145</f>
        <v>398.55373375174077</v>
      </c>
      <c r="J263" s="24">
        <f t="shared" si="128"/>
        <v>1977.6091428406071</v>
      </c>
      <c r="K263" s="24">
        <f t="shared" si="128"/>
        <v>-59.663844977361983</v>
      </c>
      <c r="L263" s="24">
        <f t="shared" si="128"/>
        <v>66.241254793089098</v>
      </c>
      <c r="M263" s="24">
        <f t="shared" si="128"/>
        <v>129.17030300883494</v>
      </c>
      <c r="N263" s="24">
        <f t="shared" si="128"/>
        <v>-33.614995808353179</v>
      </c>
      <c r="O263" s="24">
        <f t="shared" si="128"/>
        <v>2754.1619277442742</v>
      </c>
      <c r="P263" s="24">
        <f t="shared" si="128"/>
        <v>8202018.0991761945</v>
      </c>
      <c r="Q263" s="24">
        <f t="shared" si="128"/>
        <v>28.016220535010156</v>
      </c>
      <c r="R263" s="24">
        <f t="shared" si="128"/>
        <v>2.3668504138325694</v>
      </c>
      <c r="S263" s="24">
        <f t="shared" si="128"/>
        <v>-6.9805511574735064</v>
      </c>
      <c r="T263" s="24">
        <f t="shared" si="128"/>
        <v>92942.655198672583</v>
      </c>
      <c r="U263" s="24">
        <f t="shared" si="128"/>
        <v>151.15341560681685</v>
      </c>
      <c r="V263" s="24">
        <f t="shared" si="128"/>
        <v>-5.6232775323663269</v>
      </c>
      <c r="W263" s="24">
        <f t="shared" si="128"/>
        <v>-9.2031790826663524</v>
      </c>
      <c r="X263" s="24">
        <f t="shared" si="128"/>
        <v>2.5702263958988709</v>
      </c>
      <c r="Y263" s="24">
        <f t="shared" si="128"/>
        <v>-18.75435035081442</v>
      </c>
      <c r="Z263" s="24">
        <f t="shared" si="128"/>
        <v>-4.2706003823234937</v>
      </c>
      <c r="AA263" s="24">
        <f t="shared" si="128"/>
        <v>-45.933828689839835</v>
      </c>
      <c r="AB263"/>
      <c r="AC263"/>
      <c r="AD263"/>
      <c r="AE26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</row>
    <row r="264" spans="1:78" s="22" customFormat="1" x14ac:dyDescent="0.35">
      <c r="A264" s="22" t="s">
        <v>74</v>
      </c>
      <c r="B264" s="22" t="s">
        <v>276</v>
      </c>
      <c r="C264" s="23">
        <v>45632.74722222222</v>
      </c>
      <c r="D264" s="22" t="s">
        <v>260</v>
      </c>
      <c r="E264" s="22" t="s">
        <v>175</v>
      </c>
      <c r="F264" s="24">
        <f t="shared" si="126"/>
        <v>2183943</v>
      </c>
      <c r="G264" s="24">
        <f t="shared" si="123"/>
        <v>821367.6</v>
      </c>
      <c r="H264" s="24">
        <f t="shared" si="124"/>
        <v>833141.6</v>
      </c>
      <c r="I264" s="24">
        <f t="shared" ref="I264:AA264" si="129">I168-I$145</f>
        <v>310.83278445958945</v>
      </c>
      <c r="J264" s="24">
        <f t="shared" si="129"/>
        <v>-25119.467000359669</v>
      </c>
      <c r="K264" s="24">
        <f t="shared" si="129"/>
        <v>-79.101982608590504</v>
      </c>
      <c r="L264" s="24">
        <f t="shared" si="129"/>
        <v>-5.2987311996484578</v>
      </c>
      <c r="M264" s="24">
        <f t="shared" si="129"/>
        <v>-32.30419044968508</v>
      </c>
      <c r="N264" s="24">
        <f t="shared" si="129"/>
        <v>-42.202913212245498</v>
      </c>
      <c r="O264" s="24">
        <f t="shared" si="129"/>
        <v>121.54108823787902</v>
      </c>
      <c r="P264" s="24">
        <f t="shared" si="129"/>
        <v>1516.6489164200964</v>
      </c>
      <c r="Q264" s="24">
        <f t="shared" si="129"/>
        <v>1479525.9929632607</v>
      </c>
      <c r="R264" s="24">
        <f t="shared" si="129"/>
        <v>14.474750660143513</v>
      </c>
      <c r="S264" s="24">
        <f t="shared" si="129"/>
        <v>-9.0476652049163491</v>
      </c>
      <c r="T264" s="24">
        <f t="shared" si="129"/>
        <v>20.370251273136301</v>
      </c>
      <c r="U264" s="24">
        <f t="shared" si="129"/>
        <v>11027.861959561777</v>
      </c>
      <c r="V264" s="24">
        <f t="shared" si="129"/>
        <v>796.07690973506544</v>
      </c>
      <c r="W264" s="24">
        <f t="shared" si="129"/>
        <v>241.75215586853909</v>
      </c>
      <c r="X264" s="24">
        <f t="shared" si="129"/>
        <v>273.41974000347926</v>
      </c>
      <c r="Y264" s="24">
        <f t="shared" si="129"/>
        <v>-43.947089651875203</v>
      </c>
      <c r="Z264" s="24">
        <f t="shared" si="129"/>
        <v>-7.1235792309978567</v>
      </c>
      <c r="AA264" s="24">
        <f t="shared" si="129"/>
        <v>-67.489173173822564</v>
      </c>
      <c r="AB264"/>
      <c r="AC264"/>
      <c r="AD264"/>
      <c r="AE264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43"/>
      <c r="BY264" s="43"/>
      <c r="BZ264" s="43"/>
    </row>
    <row r="265" spans="1:78" s="22" customFormat="1" x14ac:dyDescent="0.35">
      <c r="A265" s="22" t="s">
        <v>77</v>
      </c>
      <c r="B265" s="22" t="s">
        <v>277</v>
      </c>
      <c r="C265" s="23">
        <v>45632.750694444447</v>
      </c>
      <c r="D265" s="22" t="s">
        <v>260</v>
      </c>
      <c r="E265" s="22" t="s">
        <v>175</v>
      </c>
      <c r="F265" s="24">
        <f t="shared" si="126"/>
        <v>2183943</v>
      </c>
      <c r="G265" s="24">
        <f t="shared" si="123"/>
        <v>821367.6</v>
      </c>
      <c r="H265" s="24">
        <f t="shared" si="124"/>
        <v>833141.60000000009</v>
      </c>
      <c r="I265" s="24">
        <f t="shared" ref="I265:AA265" si="130">I169-I$145</f>
        <v>285.98446622926122</v>
      </c>
      <c r="J265" s="24">
        <f t="shared" si="130"/>
        <v>-552.78671830240637</v>
      </c>
      <c r="K265" s="24">
        <f t="shared" si="130"/>
        <v>-68.09128962767241</v>
      </c>
      <c r="L265" s="24">
        <f t="shared" si="130"/>
        <v>-6.0676925195125193</v>
      </c>
      <c r="M265" s="24">
        <f t="shared" si="130"/>
        <v>-3.1290436055807618</v>
      </c>
      <c r="N265" s="24">
        <f t="shared" si="130"/>
        <v>-39.089979836083053</v>
      </c>
      <c r="O265" s="24">
        <f t="shared" si="130"/>
        <v>130.11099758092212</v>
      </c>
      <c r="P265" s="24">
        <f t="shared" si="130"/>
        <v>505.38907633863539</v>
      </c>
      <c r="Q265" s="24">
        <f t="shared" si="130"/>
        <v>383.5822046107499</v>
      </c>
      <c r="R265" s="24">
        <f t="shared" si="130"/>
        <v>1197372.403218504</v>
      </c>
      <c r="S265" s="24">
        <f t="shared" si="130"/>
        <v>-12.309599662081578</v>
      </c>
      <c r="T265" s="24">
        <f t="shared" si="130"/>
        <v>8.1958705485911914</v>
      </c>
      <c r="U265" s="24">
        <f t="shared" si="130"/>
        <v>-57.898381056049558</v>
      </c>
      <c r="V265" s="24">
        <f t="shared" si="130"/>
        <v>2759.809021974133</v>
      </c>
      <c r="W265" s="24">
        <f t="shared" si="130"/>
        <v>2826.5077124804297</v>
      </c>
      <c r="X265" s="24">
        <f t="shared" si="130"/>
        <v>196.96716927802163</v>
      </c>
      <c r="Y265" s="24">
        <f t="shared" si="130"/>
        <v>647.76794224183641</v>
      </c>
      <c r="Z265" s="24">
        <f t="shared" si="130"/>
        <v>3.779738101259376</v>
      </c>
      <c r="AA265" s="24">
        <f t="shared" si="130"/>
        <v>-53.775053586808482</v>
      </c>
      <c r="AB265"/>
      <c r="AC265"/>
      <c r="AD265"/>
      <c r="AE265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</row>
    <row r="266" spans="1:78" s="22" customFormat="1" x14ac:dyDescent="0.35">
      <c r="A266" s="22" t="s">
        <v>80</v>
      </c>
      <c r="B266" s="22" t="s">
        <v>278</v>
      </c>
      <c r="C266" s="23">
        <v>45632.753472222219</v>
      </c>
      <c r="D266" s="22" t="s">
        <v>260</v>
      </c>
      <c r="E266" s="22" t="s">
        <v>175</v>
      </c>
      <c r="F266" s="24">
        <f t="shared" si="126"/>
        <v>2183943</v>
      </c>
      <c r="G266" s="24">
        <f t="shared" si="123"/>
        <v>821367.60000000009</v>
      </c>
      <c r="H266" s="24">
        <f t="shared" si="124"/>
        <v>833141.60000000009</v>
      </c>
      <c r="I266" s="24">
        <f t="shared" ref="I266:AA266" si="131">I170-I$145</f>
        <v>295.39986450012907</v>
      </c>
      <c r="J266" s="24">
        <f t="shared" si="131"/>
        <v>-2149.0552823103499</v>
      </c>
      <c r="K266" s="24">
        <f t="shared" si="131"/>
        <v>-64.10818164720952</v>
      </c>
      <c r="L266" s="24">
        <f t="shared" si="131"/>
        <v>-0.69744540217183015</v>
      </c>
      <c r="M266" s="24">
        <f t="shared" si="131"/>
        <v>-3.8668087492080474</v>
      </c>
      <c r="N266" s="24">
        <f t="shared" si="131"/>
        <v>-42.02555901810841</v>
      </c>
      <c r="O266" s="24">
        <f t="shared" si="131"/>
        <v>35.345190823498228</v>
      </c>
      <c r="P266" s="24">
        <f t="shared" si="131"/>
        <v>150.25349925591951</v>
      </c>
      <c r="Q266" s="24">
        <f t="shared" si="131"/>
        <v>51.218924753687929</v>
      </c>
      <c r="R266" s="24">
        <f t="shared" si="131"/>
        <v>244.39432948072243</v>
      </c>
      <c r="S266" s="24">
        <f t="shared" si="131"/>
        <v>3729580.7533730264</v>
      </c>
      <c r="T266" s="24">
        <f t="shared" si="131"/>
        <v>5.8315506674305304</v>
      </c>
      <c r="U266" s="24">
        <f t="shared" si="131"/>
        <v>-61.843956658260936</v>
      </c>
      <c r="V266" s="24">
        <f t="shared" si="131"/>
        <v>-14.944105409228008</v>
      </c>
      <c r="W266" s="24">
        <f t="shared" si="131"/>
        <v>-36.365268811578019</v>
      </c>
      <c r="X266" s="24">
        <f t="shared" si="131"/>
        <v>1362.9679250895256</v>
      </c>
      <c r="Y266" s="24">
        <f t="shared" si="131"/>
        <v>1476.4935577536573</v>
      </c>
      <c r="Z266" s="24">
        <f t="shared" si="131"/>
        <v>-5.4789465591060864</v>
      </c>
      <c r="AA266" s="24">
        <f t="shared" si="131"/>
        <v>-64.161183600659726</v>
      </c>
      <c r="AB266"/>
      <c r="AC266"/>
      <c r="AD266"/>
      <c r="AE266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</row>
    <row r="267" spans="1:78" s="22" customFormat="1" x14ac:dyDescent="0.35">
      <c r="A267" s="22" t="s">
        <v>83</v>
      </c>
      <c r="B267" s="22" t="s">
        <v>279</v>
      </c>
      <c r="C267" s="23">
        <v>45632.756944444445</v>
      </c>
      <c r="D267" s="22" t="s">
        <v>260</v>
      </c>
      <c r="E267" s="22" t="s">
        <v>175</v>
      </c>
      <c r="F267" s="24">
        <f t="shared" si="126"/>
        <v>2183943</v>
      </c>
      <c r="G267" s="24">
        <f t="shared" si="123"/>
        <v>821367.60000000009</v>
      </c>
      <c r="H267" s="24">
        <f t="shared" si="124"/>
        <v>833141.6</v>
      </c>
      <c r="I267" s="24">
        <f t="shared" ref="I267:AA267" si="132">I171-I$145</f>
        <v>296.10448508420882</v>
      </c>
      <c r="J267" s="24">
        <f t="shared" si="132"/>
        <v>6854.3426803129259</v>
      </c>
      <c r="K267" s="24">
        <f t="shared" si="132"/>
        <v>-28.459647985526203</v>
      </c>
      <c r="L267" s="24">
        <f t="shared" si="132"/>
        <v>0.40731688839085933</v>
      </c>
      <c r="M267" s="24">
        <f t="shared" si="132"/>
        <v>-4.5936221863314017</v>
      </c>
      <c r="N267" s="24">
        <f t="shared" si="132"/>
        <v>47.778054937686136</v>
      </c>
      <c r="O267" s="24">
        <f t="shared" si="132"/>
        <v>60.147518344046176</v>
      </c>
      <c r="P267" s="24">
        <f t="shared" si="132"/>
        <v>256.58395847159159</v>
      </c>
      <c r="Q267" s="24">
        <f t="shared" si="132"/>
        <v>87.701679686285701</v>
      </c>
      <c r="R267" s="24">
        <f t="shared" si="132"/>
        <v>136.30344393550084</v>
      </c>
      <c r="S267" s="24">
        <f t="shared" si="132"/>
        <v>1311.3706216730793</v>
      </c>
      <c r="T267" s="24">
        <f t="shared" si="132"/>
        <v>1201950.8740875002</v>
      </c>
      <c r="U267" s="24">
        <f t="shared" si="132"/>
        <v>-15.994636946011354</v>
      </c>
      <c r="V267" s="24">
        <f t="shared" si="132"/>
        <v>-15.357310197354865</v>
      </c>
      <c r="W267" s="24">
        <f t="shared" si="132"/>
        <v>-23.7954967825289</v>
      </c>
      <c r="X267" s="24">
        <f t="shared" si="132"/>
        <v>-1.0845712290989145</v>
      </c>
      <c r="Y267" s="24">
        <f t="shared" si="132"/>
        <v>-18.336398900511156</v>
      </c>
      <c r="Z267" s="24">
        <f t="shared" si="132"/>
        <v>9544.7239161052057</v>
      </c>
      <c r="AA267" s="24">
        <f t="shared" si="132"/>
        <v>1263.8667935915535</v>
      </c>
      <c r="AB267"/>
      <c r="AC267"/>
      <c r="AD267"/>
      <c r="AE267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</row>
    <row r="268" spans="1:78" s="22" customFormat="1" x14ac:dyDescent="0.35">
      <c r="A268" s="22" t="s">
        <v>86</v>
      </c>
      <c r="B268" s="22" t="s">
        <v>280</v>
      </c>
      <c r="C268" s="23">
        <v>45632.759722222225</v>
      </c>
      <c r="D268" s="22" t="s">
        <v>260</v>
      </c>
      <c r="E268" s="22" t="s">
        <v>175</v>
      </c>
      <c r="F268" s="24">
        <f t="shared" si="126"/>
        <v>2183943</v>
      </c>
      <c r="G268" s="24">
        <f t="shared" si="123"/>
        <v>821367.6</v>
      </c>
      <c r="H268" s="24">
        <f t="shared" si="124"/>
        <v>833141.6</v>
      </c>
      <c r="I268" s="24">
        <f t="shared" ref="I268:AA268" si="133">I172-I$145</f>
        <v>287.18569319065591</v>
      </c>
      <c r="J268" s="24">
        <f t="shared" si="133"/>
        <v>10365.724144573091</v>
      </c>
      <c r="K268" s="24">
        <f t="shared" si="133"/>
        <v>-68.18938152230308</v>
      </c>
      <c r="L268" s="24">
        <f t="shared" si="133"/>
        <v>-14.083182598277869</v>
      </c>
      <c r="M268" s="24">
        <f t="shared" si="133"/>
        <v>-13.563494982263514</v>
      </c>
      <c r="N268" s="24">
        <f t="shared" si="133"/>
        <v>-43.10513871434523</v>
      </c>
      <c r="O268" s="24">
        <f t="shared" si="133"/>
        <v>-19.636365196555737</v>
      </c>
      <c r="P268" s="24">
        <f t="shared" si="133"/>
        <v>15.113816526607195</v>
      </c>
      <c r="Q268" s="24">
        <f t="shared" si="133"/>
        <v>6.1076722365882077</v>
      </c>
      <c r="R268" s="24">
        <f t="shared" si="133"/>
        <v>16.970327846637861</v>
      </c>
      <c r="S268" s="24">
        <f t="shared" si="133"/>
        <v>137.05630432033922</v>
      </c>
      <c r="T268" s="24">
        <f t="shared" si="133"/>
        <v>301.22052808532595</v>
      </c>
      <c r="U268" s="24">
        <f t="shared" si="133"/>
        <v>8213931.5494272187</v>
      </c>
      <c r="V268" s="24">
        <f t="shared" si="133"/>
        <v>-10.486679275058378</v>
      </c>
      <c r="W268" s="24">
        <f t="shared" si="133"/>
        <v>-39.624023665008721</v>
      </c>
      <c r="X268" s="24">
        <f t="shared" si="133"/>
        <v>-3.9256721811041633</v>
      </c>
      <c r="Y268" s="24">
        <f t="shared" si="133"/>
        <v>-43.91698813975362</v>
      </c>
      <c r="Z268" s="24">
        <f t="shared" si="133"/>
        <v>-1.8383277911538158</v>
      </c>
      <c r="AA268" s="24">
        <f t="shared" si="133"/>
        <v>53058.933302036436</v>
      </c>
      <c r="AB268"/>
      <c r="AC268"/>
      <c r="AD268"/>
      <c r="AE268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</row>
    <row r="269" spans="1:78" s="22" customFormat="1" x14ac:dyDescent="0.35">
      <c r="A269" s="22" t="s">
        <v>62</v>
      </c>
      <c r="B269" s="22" t="s">
        <v>26</v>
      </c>
      <c r="C269" s="23">
        <v>45632.762499999997</v>
      </c>
      <c r="D269" s="22" t="s">
        <v>260</v>
      </c>
      <c r="E269" s="22" t="s">
        <v>175</v>
      </c>
      <c r="F269" s="24">
        <f t="shared" si="126"/>
        <v>2183943</v>
      </c>
      <c r="G269" s="24">
        <f t="shared" si="123"/>
        <v>821367.60000000009</v>
      </c>
      <c r="H269" s="24">
        <f t="shared" si="124"/>
        <v>833141.6</v>
      </c>
      <c r="I269" s="24">
        <f t="shared" ref="I269:AA269" si="134">I173-I$145</f>
        <v>326.71099814909917</v>
      </c>
      <c r="J269" s="24">
        <f t="shared" si="134"/>
        <v>-3423.3744027528446</v>
      </c>
      <c r="K269" s="24">
        <f t="shared" si="134"/>
        <v>-1.1080772213428247</v>
      </c>
      <c r="L269" s="24">
        <f t="shared" si="134"/>
        <v>649.26644747579667</v>
      </c>
      <c r="M269" s="24">
        <f t="shared" si="134"/>
        <v>1117.358580534574</v>
      </c>
      <c r="N269" s="24">
        <f t="shared" si="134"/>
        <v>13.447855725360739</v>
      </c>
      <c r="O269" s="24">
        <f t="shared" si="134"/>
        <v>63.434667604412965</v>
      </c>
      <c r="P269" s="24">
        <f t="shared" si="134"/>
        <v>99.510101230718789</v>
      </c>
      <c r="Q269" s="24">
        <f t="shared" si="134"/>
        <v>30.071385236545375</v>
      </c>
      <c r="R269" s="24">
        <f t="shared" si="134"/>
        <v>28.748059961225476</v>
      </c>
      <c r="S269" s="24">
        <f t="shared" si="134"/>
        <v>260.89252144845722</v>
      </c>
      <c r="T269" s="24">
        <f t="shared" si="134"/>
        <v>158.02893491739999</v>
      </c>
      <c r="U269" s="24">
        <f t="shared" si="134"/>
        <v>3125.2705646479471</v>
      </c>
      <c r="V269" s="24">
        <f t="shared" si="134"/>
        <v>9.8127379902247149</v>
      </c>
      <c r="W269" s="24">
        <f t="shared" si="134"/>
        <v>24.911806473199618</v>
      </c>
      <c r="X269" s="24">
        <f t="shared" si="134"/>
        <v>11.089412714904814</v>
      </c>
      <c r="Y269" s="24">
        <f t="shared" si="134"/>
        <v>16.969196077081556</v>
      </c>
      <c r="Z269" s="24">
        <f t="shared" si="134"/>
        <v>7.0958647342376437</v>
      </c>
      <c r="AA269" s="24">
        <f t="shared" si="134"/>
        <v>44.997798801543922</v>
      </c>
      <c r="AB269"/>
      <c r="AC269"/>
      <c r="AD269"/>
      <c r="AE269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43"/>
      <c r="BY269" s="43"/>
      <c r="BZ269" s="43"/>
    </row>
    <row r="270" spans="1:78" s="22" customFormat="1" x14ac:dyDescent="0.35">
      <c r="A270" s="22" t="s">
        <v>62</v>
      </c>
      <c r="B270" s="22" t="s">
        <v>26</v>
      </c>
      <c r="C270" s="23">
        <v>45632.765972222223</v>
      </c>
      <c r="D270" s="22" t="s">
        <v>260</v>
      </c>
      <c r="E270" s="22" t="s">
        <v>175</v>
      </c>
      <c r="F270" s="24">
        <f t="shared" si="126"/>
        <v>2183943</v>
      </c>
      <c r="G270" s="24">
        <f t="shared" si="123"/>
        <v>821367.60000000009</v>
      </c>
      <c r="H270" s="24">
        <f t="shared" si="124"/>
        <v>833141.6</v>
      </c>
      <c r="I270" s="24">
        <f t="shared" ref="I270:AA270" si="135">I174-I$145</f>
        <v>349.57813873708756</v>
      </c>
      <c r="J270" s="24">
        <f t="shared" si="135"/>
        <v>8368.4515610584058</v>
      </c>
      <c r="K270" s="24">
        <f t="shared" si="135"/>
        <v>-1.6122714777414302</v>
      </c>
      <c r="L270" s="24">
        <f t="shared" si="135"/>
        <v>643.16524108906219</v>
      </c>
      <c r="M270" s="24">
        <f t="shared" si="135"/>
        <v>1176.1992947971241</v>
      </c>
      <c r="N270" s="24">
        <f t="shared" si="135"/>
        <v>12.676967043720964</v>
      </c>
      <c r="O270" s="24">
        <f t="shared" si="135"/>
        <v>53.668761057368243</v>
      </c>
      <c r="P270" s="24">
        <f t="shared" si="135"/>
        <v>65.68779980546131</v>
      </c>
      <c r="Q270" s="24">
        <f t="shared" si="135"/>
        <v>13.494570512775546</v>
      </c>
      <c r="R270" s="24">
        <f t="shared" si="135"/>
        <v>28.014386666098364</v>
      </c>
      <c r="S270" s="24">
        <f t="shared" si="135"/>
        <v>124.57072102469864</v>
      </c>
      <c r="T270" s="24">
        <f t="shared" si="135"/>
        <v>86.018197308768634</v>
      </c>
      <c r="U270" s="24">
        <f t="shared" si="135"/>
        <v>1108.2661065680568</v>
      </c>
      <c r="V270" s="24">
        <f t="shared" si="135"/>
        <v>13.944386666098364</v>
      </c>
      <c r="W270" s="24">
        <f t="shared" si="135"/>
        <v>30.7290491022125</v>
      </c>
      <c r="X270" s="24">
        <f t="shared" si="135"/>
        <v>14.656801156298265</v>
      </c>
      <c r="Y270" s="24">
        <f t="shared" si="135"/>
        <v>28.469141025551089</v>
      </c>
      <c r="Z270" s="24">
        <f t="shared" si="135"/>
        <v>13.496893079636855</v>
      </c>
      <c r="AA270" s="24">
        <f t="shared" si="135"/>
        <v>28.864655255109085</v>
      </c>
      <c r="AB270"/>
      <c r="AC270"/>
      <c r="AD270"/>
      <c r="AE270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</row>
    <row r="271" spans="1:78" s="22" customFormat="1" x14ac:dyDescent="0.35">
      <c r="A271" s="22" t="s">
        <v>91</v>
      </c>
      <c r="B271" s="22" t="s">
        <v>281</v>
      </c>
      <c r="C271" s="23">
        <v>45632.768750000003</v>
      </c>
      <c r="D271" s="22" t="s">
        <v>260</v>
      </c>
      <c r="E271" s="22" t="s">
        <v>175</v>
      </c>
      <c r="F271" s="24">
        <f t="shared" si="126"/>
        <v>2183943</v>
      </c>
      <c r="G271" s="24">
        <f t="shared" si="123"/>
        <v>821367.6</v>
      </c>
      <c r="H271" s="24">
        <f t="shared" si="124"/>
        <v>833141.6</v>
      </c>
      <c r="I271" s="24">
        <f t="shared" ref="I271:AA271" si="136">I175-I$145</f>
        <v>395.07425707582979</v>
      </c>
      <c r="J271" s="24">
        <f t="shared" si="136"/>
        <v>1987.6887729987502</v>
      </c>
      <c r="K271" s="24">
        <f t="shared" si="136"/>
        <v>-65.83162226974548</v>
      </c>
      <c r="L271" s="24">
        <f t="shared" si="136"/>
        <v>76.259486730617951</v>
      </c>
      <c r="M271" s="24">
        <f t="shared" si="136"/>
        <v>178.3657923395657</v>
      </c>
      <c r="N271" s="24">
        <f t="shared" si="136"/>
        <v>-36.029464526316524</v>
      </c>
      <c r="O271" s="24">
        <f t="shared" si="136"/>
        <v>-18.307541676568938</v>
      </c>
      <c r="P271" s="24">
        <f t="shared" si="136"/>
        <v>-34.411585802770517</v>
      </c>
      <c r="Q271" s="24">
        <f t="shared" si="136"/>
        <v>-11.749989814157011</v>
      </c>
      <c r="R271" s="24">
        <f t="shared" si="136"/>
        <v>-4.1369758149540772</v>
      </c>
      <c r="S271" s="24">
        <f t="shared" si="136"/>
        <v>-9.7242478244119468E-2</v>
      </c>
      <c r="T271" s="24">
        <f t="shared" si="136"/>
        <v>11.895633096392302</v>
      </c>
      <c r="U271" s="24">
        <f t="shared" si="136"/>
        <v>97.886981559652227</v>
      </c>
      <c r="V271" s="24">
        <f t="shared" si="136"/>
        <v>-19.017114239520595</v>
      </c>
      <c r="W271" s="24">
        <f t="shared" si="136"/>
        <v>-42.07656054125453</v>
      </c>
      <c r="X271" s="24">
        <f t="shared" si="136"/>
        <v>-1.5019066026708181</v>
      </c>
      <c r="Y271" s="24">
        <f t="shared" si="136"/>
        <v>-42.711352904404762</v>
      </c>
      <c r="Z271" s="24">
        <f t="shared" si="136"/>
        <v>-2.2519066026708181</v>
      </c>
      <c r="AA271" s="24">
        <f t="shared" si="136"/>
        <v>-60.151619567694809</v>
      </c>
      <c r="AB271"/>
      <c r="AC271"/>
      <c r="AD271"/>
      <c r="AE271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</row>
    <row r="272" spans="1:78" s="22" customFormat="1" x14ac:dyDescent="0.35">
      <c r="A272" s="22" t="s">
        <v>94</v>
      </c>
      <c r="B272" s="22" t="s">
        <v>282</v>
      </c>
      <c r="C272" s="23">
        <v>45632.772222222222</v>
      </c>
      <c r="D272" s="22" t="s">
        <v>260</v>
      </c>
      <c r="E272" s="22" t="s">
        <v>175</v>
      </c>
      <c r="F272" s="24">
        <f t="shared" si="126"/>
        <v>2183943</v>
      </c>
      <c r="G272" s="24">
        <f t="shared" si="123"/>
        <v>821367.6</v>
      </c>
      <c r="H272" s="24">
        <f t="shared" si="124"/>
        <v>833141.6</v>
      </c>
      <c r="I272" s="24">
        <f t="shared" ref="I272:AA272" si="137">I176-I$145</f>
        <v>338.6575331871536</v>
      </c>
      <c r="J272" s="24">
        <f t="shared" si="137"/>
        <v>5724.6105141344015</v>
      </c>
      <c r="K272" s="24">
        <f t="shared" si="137"/>
        <v>402.93140745495009</v>
      </c>
      <c r="L272" s="24">
        <f t="shared" si="137"/>
        <v>1184.8100207970058</v>
      </c>
      <c r="M272" s="24">
        <f t="shared" si="137"/>
        <v>2065.6698476123274</v>
      </c>
      <c r="N272" s="24">
        <f t="shared" si="137"/>
        <v>241.9772975520593</v>
      </c>
      <c r="O272" s="24">
        <f t="shared" si="137"/>
        <v>625.79903982455892</v>
      </c>
      <c r="P272" s="24">
        <f t="shared" si="137"/>
        <v>46.251022289362894</v>
      </c>
      <c r="Q272" s="24">
        <f t="shared" si="137"/>
        <v>38.662242034766123</v>
      </c>
      <c r="R272" s="24">
        <f t="shared" si="137"/>
        <v>9.2933872291275534</v>
      </c>
      <c r="S272" s="24">
        <f t="shared" si="137"/>
        <v>-8.9791565277040277</v>
      </c>
      <c r="T272" s="24">
        <f t="shared" si="137"/>
        <v>13.56390731597342</v>
      </c>
      <c r="U272" s="24">
        <f t="shared" si="137"/>
        <v>-13.080070017341384</v>
      </c>
      <c r="V272" s="24">
        <f t="shared" si="137"/>
        <v>-1.5184747481331051</v>
      </c>
      <c r="W272" s="24">
        <f t="shared" si="137"/>
        <v>-34.323780631919064</v>
      </c>
      <c r="X272" s="24">
        <f t="shared" si="137"/>
        <v>9.49390731597342</v>
      </c>
      <c r="Y272" s="24">
        <f t="shared" si="137"/>
        <v>-43.084982498335847</v>
      </c>
      <c r="Z272" s="24">
        <f t="shared" si="137"/>
        <v>2.6554675765110147</v>
      </c>
      <c r="AA272" s="24">
        <f t="shared" si="137"/>
        <v>-63.332578765502276</v>
      </c>
      <c r="AB272"/>
      <c r="AC272"/>
      <c r="AD272"/>
      <c r="AE272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</row>
    <row r="273" spans="1:78" s="22" customFormat="1" x14ac:dyDescent="0.35">
      <c r="A273" s="22" t="s">
        <v>97</v>
      </c>
      <c r="B273" s="22" t="s">
        <v>283</v>
      </c>
      <c r="C273" s="23">
        <v>45632.775000000001</v>
      </c>
      <c r="D273" s="22" t="s">
        <v>260</v>
      </c>
      <c r="E273" s="22" t="s">
        <v>175</v>
      </c>
      <c r="F273" s="24">
        <f t="shared" si="126"/>
        <v>2183943</v>
      </c>
      <c r="G273" s="24">
        <f t="shared" si="123"/>
        <v>821367.6</v>
      </c>
      <c r="H273" s="24">
        <f t="shared" si="124"/>
        <v>833141.60000000009</v>
      </c>
      <c r="I273" s="24">
        <f t="shared" ref="I273:AA273" si="138">I177-I$145</f>
        <v>2483.3337624602</v>
      </c>
      <c r="J273" s="24">
        <f t="shared" si="138"/>
        <v>5079.3643572961446</v>
      </c>
      <c r="K273" s="24">
        <f t="shared" si="138"/>
        <v>11448.937151422246</v>
      </c>
      <c r="L273" s="24">
        <f t="shared" si="138"/>
        <v>2875.2533903832718</v>
      </c>
      <c r="M273" s="24">
        <f t="shared" si="138"/>
        <v>4906.7193873490369</v>
      </c>
      <c r="N273" s="24">
        <f t="shared" si="138"/>
        <v>10150.209236395847</v>
      </c>
      <c r="O273" s="24">
        <f t="shared" si="138"/>
        <v>20109.225097429884</v>
      </c>
      <c r="P273" s="24">
        <f t="shared" si="138"/>
        <v>2786.4587183551257</v>
      </c>
      <c r="Q273" s="24">
        <f t="shared" si="138"/>
        <v>2085.4989575818086</v>
      </c>
      <c r="R273" s="24">
        <f t="shared" si="138"/>
        <v>360.12001053413479</v>
      </c>
      <c r="S273" s="24">
        <f t="shared" si="138"/>
        <v>226.0022606872605</v>
      </c>
      <c r="T273" s="24">
        <f t="shared" si="138"/>
        <v>409.64896277648586</v>
      </c>
      <c r="U273" s="24">
        <f t="shared" si="138"/>
        <v>424.36908165214595</v>
      </c>
      <c r="V273" s="24">
        <f t="shared" si="138"/>
        <v>459.83706923827532</v>
      </c>
      <c r="W273" s="24">
        <f t="shared" si="138"/>
        <v>365.01598676141583</v>
      </c>
      <c r="X273" s="24">
        <f t="shared" si="138"/>
        <v>226.13366611484676</v>
      </c>
      <c r="Y273" s="24">
        <f t="shared" si="138"/>
        <v>96.040571224116604</v>
      </c>
      <c r="Z273" s="24">
        <f t="shared" si="138"/>
        <v>191.1286303466465</v>
      </c>
      <c r="AA273" s="24">
        <f t="shared" si="138"/>
        <v>79.510999375432249</v>
      </c>
      <c r="AB273"/>
      <c r="AC273"/>
      <c r="AD273"/>
      <c r="AE27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</row>
    <row r="274" spans="1:78" s="22" customFormat="1" x14ac:dyDescent="0.35">
      <c r="A274" s="22" t="s">
        <v>99</v>
      </c>
      <c r="B274" s="22" t="s">
        <v>284</v>
      </c>
      <c r="C274" s="23">
        <v>45632.77847222222</v>
      </c>
      <c r="D274" s="22" t="s">
        <v>260</v>
      </c>
      <c r="E274" s="22" t="s">
        <v>175</v>
      </c>
      <c r="F274" s="24">
        <f t="shared" si="126"/>
        <v>2183943</v>
      </c>
      <c r="G274" s="24">
        <f t="shared" si="123"/>
        <v>821367.6</v>
      </c>
      <c r="H274" s="24">
        <f t="shared" si="124"/>
        <v>833141.6</v>
      </c>
      <c r="I274" s="24">
        <f t="shared" ref="I274:AA274" si="139">I178-I$145</f>
        <v>55838.45282402142</v>
      </c>
      <c r="J274" s="24">
        <f t="shared" si="139"/>
        <v>8872.4720968399197</v>
      </c>
      <c r="K274" s="24">
        <f t="shared" si="139"/>
        <v>562850.07469461276</v>
      </c>
      <c r="L274" s="24">
        <f t="shared" si="139"/>
        <v>38865.971224070316</v>
      </c>
      <c r="M274" s="24">
        <f t="shared" si="139"/>
        <v>67067.644458824769</v>
      </c>
      <c r="N274" s="24">
        <f t="shared" si="139"/>
        <v>257055.62454159404</v>
      </c>
      <c r="O274" s="24">
        <f t="shared" si="139"/>
        <v>984033.27862851589</v>
      </c>
      <c r="P274" s="24">
        <f t="shared" si="139"/>
        <v>142538.38343433681</v>
      </c>
      <c r="Q274" s="24">
        <f t="shared" si="139"/>
        <v>119820.42676822834</v>
      </c>
      <c r="R274" s="24">
        <f t="shared" si="139"/>
        <v>28693.139850308882</v>
      </c>
      <c r="S274" s="24">
        <f t="shared" si="139"/>
        <v>18781.409134811853</v>
      </c>
      <c r="T274" s="24">
        <f t="shared" si="139"/>
        <v>30643.820407378025</v>
      </c>
      <c r="U274" s="24">
        <f t="shared" si="139"/>
        <v>27877.810303387261</v>
      </c>
      <c r="V274" s="24">
        <f t="shared" si="139"/>
        <v>37733.170900806079</v>
      </c>
      <c r="W274" s="24">
        <f t="shared" si="139"/>
        <v>28417.370941351415</v>
      </c>
      <c r="X274" s="24">
        <f t="shared" si="139"/>
        <v>17434.584414829838</v>
      </c>
      <c r="Y274" s="24">
        <f t="shared" si="139"/>
        <v>10425.14948501352</v>
      </c>
      <c r="Z274" s="24">
        <f t="shared" si="139"/>
        <v>14681.092779959088</v>
      </c>
      <c r="AA274" s="24">
        <f t="shared" si="139"/>
        <v>9429.5866722236478</v>
      </c>
      <c r="AB274"/>
      <c r="AC274"/>
      <c r="AD274"/>
      <c r="AE274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43"/>
      <c r="BY274" s="43"/>
      <c r="BZ274" s="43"/>
    </row>
    <row r="275" spans="1:78" s="22" customFormat="1" x14ac:dyDescent="0.35">
      <c r="A275" s="22" t="s">
        <v>101</v>
      </c>
      <c r="B275" s="22" t="s">
        <v>285</v>
      </c>
      <c r="C275" s="23">
        <v>45632.78125</v>
      </c>
      <c r="D275" s="22" t="s">
        <v>260</v>
      </c>
      <c r="E275" s="22" t="s">
        <v>175</v>
      </c>
      <c r="F275" s="24">
        <f t="shared" si="126"/>
        <v>2183943</v>
      </c>
      <c r="G275" s="24">
        <f t="shared" si="123"/>
        <v>821367.6</v>
      </c>
      <c r="H275" s="24">
        <f t="shared" si="124"/>
        <v>833141.6</v>
      </c>
      <c r="I275" s="24">
        <f t="shared" ref="I275:AA275" si="140">I179-I$145</f>
        <v>6393.187994671438</v>
      </c>
      <c r="J275" s="24">
        <f t="shared" si="140"/>
        <v>-13088.031708437018</v>
      </c>
      <c r="K275" s="24">
        <f t="shared" si="140"/>
        <v>46829.703417171564</v>
      </c>
      <c r="L275" s="24">
        <f t="shared" si="140"/>
        <v>2158.2483856978442</v>
      </c>
      <c r="M275" s="24">
        <f t="shared" si="140"/>
        <v>3675.6445262250436</v>
      </c>
      <c r="N275" s="24">
        <f t="shared" si="140"/>
        <v>58195.589623235166</v>
      </c>
      <c r="O275" s="24">
        <f t="shared" si="140"/>
        <v>83169.489129512629</v>
      </c>
      <c r="P275" s="24">
        <f t="shared" si="140"/>
        <v>14109.608542419413</v>
      </c>
      <c r="Q275" s="24">
        <f t="shared" si="140"/>
        <v>10064.899928726241</v>
      </c>
      <c r="R275" s="24">
        <f t="shared" si="140"/>
        <v>1624.826365383266</v>
      </c>
      <c r="S275" s="24">
        <f t="shared" si="140"/>
        <v>1210.5812840337346</v>
      </c>
      <c r="T275" s="24">
        <f t="shared" si="140"/>
        <v>1894.0843158960145</v>
      </c>
      <c r="U275" s="24">
        <f t="shared" si="140"/>
        <v>1640.5944458007436</v>
      </c>
      <c r="V275" s="24">
        <f t="shared" si="140"/>
        <v>2253.671513027145</v>
      </c>
      <c r="W275" s="24">
        <f t="shared" si="140"/>
        <v>1727.19132159736</v>
      </c>
      <c r="X275" s="24">
        <f t="shared" si="140"/>
        <v>1081.4723471973175</v>
      </c>
      <c r="Y275" s="24">
        <f t="shared" si="140"/>
        <v>673.97625742600167</v>
      </c>
      <c r="Z275" s="24">
        <f t="shared" si="140"/>
        <v>991.46686849400976</v>
      </c>
      <c r="AA275" s="24">
        <f t="shared" si="140"/>
        <v>582.81227494036398</v>
      </c>
      <c r="AB275"/>
      <c r="AC275"/>
      <c r="AD275"/>
      <c r="AE275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</row>
    <row r="276" spans="1:78" s="22" customFormat="1" x14ac:dyDescent="0.35">
      <c r="A276" s="22" t="s">
        <v>103</v>
      </c>
      <c r="B276" s="22" t="s">
        <v>286</v>
      </c>
      <c r="C276" s="23">
        <v>45632.78402777778</v>
      </c>
      <c r="D276" s="22" t="s">
        <v>260</v>
      </c>
      <c r="E276" s="22" t="s">
        <v>175</v>
      </c>
      <c r="F276" s="24">
        <f t="shared" si="126"/>
        <v>2183943</v>
      </c>
      <c r="G276" s="24">
        <f t="shared" si="123"/>
        <v>821367.6</v>
      </c>
      <c r="H276" s="24">
        <f t="shared" si="124"/>
        <v>833141.6</v>
      </c>
      <c r="I276" s="24">
        <f t="shared" ref="I276:AA276" si="141">I180-I$145</f>
        <v>20374.459980505926</v>
      </c>
      <c r="J276" s="24">
        <f t="shared" si="141"/>
        <v>-1167.0369254844263</v>
      </c>
      <c r="K276" s="24">
        <f t="shared" si="141"/>
        <v>504783.9212105397</v>
      </c>
      <c r="L276" s="24">
        <f t="shared" si="141"/>
        <v>13974.415040626089</v>
      </c>
      <c r="M276" s="24">
        <f t="shared" si="141"/>
        <v>23939.814316701344</v>
      </c>
      <c r="N276" s="24">
        <f t="shared" si="141"/>
        <v>412944.79083436378</v>
      </c>
      <c r="O276" s="24">
        <f t="shared" si="141"/>
        <v>1221867.1995850024</v>
      </c>
      <c r="P276" s="24">
        <f t="shared" si="141"/>
        <v>200159.55746233187</v>
      </c>
      <c r="Q276" s="24">
        <f t="shared" si="141"/>
        <v>159997.64779229581</v>
      </c>
      <c r="R276" s="24">
        <f t="shared" si="141"/>
        <v>33218.529703846601</v>
      </c>
      <c r="S276" s="24">
        <f t="shared" si="141"/>
        <v>23504.323927200076</v>
      </c>
      <c r="T276" s="24">
        <f t="shared" si="141"/>
        <v>34809.465129405435</v>
      </c>
      <c r="U276" s="24">
        <f t="shared" si="141"/>
        <v>27801.905070827801</v>
      </c>
      <c r="V276" s="24">
        <f t="shared" si="141"/>
        <v>32739.204204962469</v>
      </c>
      <c r="W276" s="24">
        <f t="shared" si="141"/>
        <v>22485.554781039853</v>
      </c>
      <c r="X276" s="24">
        <f t="shared" si="141"/>
        <v>12491.855067917959</v>
      </c>
      <c r="Y276" s="24">
        <f t="shared" si="141"/>
        <v>6679.6114351910755</v>
      </c>
      <c r="Z276" s="24">
        <f t="shared" si="141"/>
        <v>9157.1080854307747</v>
      </c>
      <c r="AA276" s="24">
        <f t="shared" si="141"/>
        <v>5762.8093861979414</v>
      </c>
      <c r="AB276"/>
      <c r="AC276"/>
      <c r="AD276"/>
      <c r="AE276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  <c r="BX276" s="43"/>
      <c r="BY276" s="43"/>
      <c r="BZ276" s="43"/>
    </row>
    <row r="277" spans="1:78" s="22" customFormat="1" x14ac:dyDescent="0.35">
      <c r="A277" s="22" t="s">
        <v>105</v>
      </c>
      <c r="B277" s="22" t="s">
        <v>287</v>
      </c>
      <c r="C277" s="23">
        <v>45632.787499999999</v>
      </c>
      <c r="D277" s="22" t="s">
        <v>260</v>
      </c>
      <c r="E277" s="22" t="s">
        <v>175</v>
      </c>
      <c r="F277" s="24">
        <f t="shared" si="126"/>
        <v>2183943</v>
      </c>
      <c r="G277" s="24">
        <f t="shared" si="123"/>
        <v>821367.6</v>
      </c>
      <c r="H277" s="24">
        <f t="shared" si="124"/>
        <v>833141.6</v>
      </c>
      <c r="I277" s="24">
        <f t="shared" ref="I277:AA277" si="142">I181-I$145</f>
        <v>6579.2241377662658</v>
      </c>
      <c r="J277" s="24">
        <f t="shared" si="142"/>
        <v>11637.604893390322</v>
      </c>
      <c r="K277" s="24">
        <f t="shared" si="142"/>
        <v>24554.827930251922</v>
      </c>
      <c r="L277" s="24">
        <f t="shared" si="142"/>
        <v>6492.8048545240163</v>
      </c>
      <c r="M277" s="24">
        <f t="shared" si="142"/>
        <v>11334.762121439053</v>
      </c>
      <c r="N277" s="24">
        <f t="shared" si="142"/>
        <v>22950.911052427851</v>
      </c>
      <c r="O277" s="24">
        <f t="shared" si="142"/>
        <v>44828.304149726893</v>
      </c>
      <c r="P277" s="24">
        <f t="shared" si="142"/>
        <v>6111.6462749623688</v>
      </c>
      <c r="Q277" s="24">
        <f t="shared" si="142"/>
        <v>4272.7676785065487</v>
      </c>
      <c r="R277" s="24">
        <f t="shared" si="142"/>
        <v>740.61032336155472</v>
      </c>
      <c r="S277" s="24">
        <f t="shared" si="142"/>
        <v>461.40479492055312</v>
      </c>
      <c r="T277" s="24">
        <f t="shared" si="142"/>
        <v>827.88089297463614</v>
      </c>
      <c r="U277" s="24">
        <f t="shared" si="142"/>
        <v>680.49730287894715</v>
      </c>
      <c r="V277" s="24">
        <f t="shared" si="142"/>
        <v>996.43486178006981</v>
      </c>
      <c r="W277" s="24">
        <f t="shared" si="142"/>
        <v>779.16841201221189</v>
      </c>
      <c r="X277" s="24">
        <f t="shared" si="142"/>
        <v>542.05892453642502</v>
      </c>
      <c r="Y277" s="24">
        <f t="shared" si="142"/>
        <v>305.41698619111247</v>
      </c>
      <c r="Z277" s="24">
        <f t="shared" si="142"/>
        <v>487.74072113273382</v>
      </c>
      <c r="AA277" s="24">
        <f t="shared" si="142"/>
        <v>278.7109580934748</v>
      </c>
      <c r="AB277"/>
      <c r="AC277"/>
      <c r="AD277"/>
      <c r="AE277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</row>
    <row r="278" spans="1:78" s="22" customFormat="1" x14ac:dyDescent="0.35">
      <c r="A278" s="22" t="s">
        <v>107</v>
      </c>
      <c r="B278" s="22" t="s">
        <v>288</v>
      </c>
      <c r="C278" s="23">
        <v>45632.790277777778</v>
      </c>
      <c r="D278" s="22" t="s">
        <v>260</v>
      </c>
      <c r="E278" s="22" t="s">
        <v>175</v>
      </c>
      <c r="F278" s="24">
        <f t="shared" si="126"/>
        <v>2183943</v>
      </c>
      <c r="G278" s="24">
        <f t="shared" si="123"/>
        <v>821367.60000000009</v>
      </c>
      <c r="H278" s="24">
        <f t="shared" si="124"/>
        <v>833141.6</v>
      </c>
      <c r="I278" s="24">
        <f t="shared" ref="I278:AA278" si="143">I182-I$145</f>
        <v>155136.17045997747</v>
      </c>
      <c r="J278" s="24">
        <f t="shared" si="143"/>
        <v>43606.276434511878</v>
      </c>
      <c r="K278" s="24">
        <f t="shared" si="143"/>
        <v>410704.07396586891</v>
      </c>
      <c r="L278" s="24">
        <f t="shared" si="143"/>
        <v>104532.98606122959</v>
      </c>
      <c r="M278" s="24">
        <f t="shared" si="143"/>
        <v>181763.89206398319</v>
      </c>
      <c r="N278" s="24">
        <f t="shared" si="143"/>
        <v>215124.36270109162</v>
      </c>
      <c r="O278" s="24">
        <f t="shared" si="143"/>
        <v>538268.66569925344</v>
      </c>
      <c r="P278" s="24">
        <f t="shared" si="143"/>
        <v>74872.259486591371</v>
      </c>
      <c r="Q278" s="24">
        <f t="shared" si="143"/>
        <v>53316.624631399973</v>
      </c>
      <c r="R278" s="24">
        <f t="shared" si="143"/>
        <v>10597.502837099244</v>
      </c>
      <c r="S278" s="24">
        <f t="shared" si="143"/>
        <v>6394.2887899118959</v>
      </c>
      <c r="T278" s="24">
        <f t="shared" si="143"/>
        <v>12770.990036459083</v>
      </c>
      <c r="U278" s="24">
        <f t="shared" si="143"/>
        <v>13687.078154037992</v>
      </c>
      <c r="V278" s="24">
        <f t="shared" si="143"/>
        <v>21977.860343023029</v>
      </c>
      <c r="W278" s="24">
        <f t="shared" si="143"/>
        <v>18857.186736502939</v>
      </c>
      <c r="X278" s="24">
        <f t="shared" si="143"/>
        <v>13680.833561698981</v>
      </c>
      <c r="Y278" s="24">
        <f t="shared" si="143"/>
        <v>9515.0361176149072</v>
      </c>
      <c r="Z278" s="24">
        <f t="shared" si="143"/>
        <v>14793.347932861612</v>
      </c>
      <c r="AA278" s="24">
        <f t="shared" si="143"/>
        <v>9930.1271622461936</v>
      </c>
      <c r="AB278"/>
      <c r="AC278"/>
      <c r="AD278"/>
      <c r="AE278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43"/>
      <c r="BY278" s="43"/>
      <c r="BZ278" s="43"/>
    </row>
    <row r="279" spans="1:78" s="22" customFormat="1" x14ac:dyDescent="0.35">
      <c r="A279" s="22" t="s">
        <v>109</v>
      </c>
      <c r="B279" s="22" t="s">
        <v>290</v>
      </c>
      <c r="C279" s="23">
        <v>45632.793749999997</v>
      </c>
      <c r="D279" s="22" t="s">
        <v>260</v>
      </c>
      <c r="E279" s="22" t="s">
        <v>175</v>
      </c>
      <c r="F279" s="24">
        <f t="shared" si="126"/>
        <v>2183943</v>
      </c>
      <c r="G279" s="24">
        <f t="shared" si="123"/>
        <v>821367.6</v>
      </c>
      <c r="H279" s="24">
        <f t="shared" si="124"/>
        <v>833141.6</v>
      </c>
      <c r="I279" s="24">
        <f t="shared" ref="I279:AA279" si="144">I183-I$145</f>
        <v>12372.86754926014</v>
      </c>
      <c r="J279" s="24">
        <f t="shared" si="144"/>
        <v>38592.53168850462</v>
      </c>
      <c r="K279" s="24">
        <f t="shared" si="144"/>
        <v>118982.64010605623</v>
      </c>
      <c r="L279" s="24">
        <f t="shared" si="144"/>
        <v>93372.754775795198</v>
      </c>
      <c r="M279" s="24">
        <f t="shared" si="144"/>
        <v>161522.45220713454</v>
      </c>
      <c r="N279" s="24">
        <f t="shared" si="144"/>
        <v>96414.29121721306</v>
      </c>
      <c r="O279" s="24">
        <f t="shared" si="144"/>
        <v>157649.43615661655</v>
      </c>
      <c r="P279" s="24">
        <f t="shared" si="144"/>
        <v>26588.762627468499</v>
      </c>
      <c r="Q279" s="24">
        <f t="shared" si="144"/>
        <v>19032.091310266285</v>
      </c>
      <c r="R279" s="24">
        <f t="shared" si="144"/>
        <v>3479.0609024510513</v>
      </c>
      <c r="S279" s="24">
        <f t="shared" si="144"/>
        <v>2669.299197409332</v>
      </c>
      <c r="T279" s="24">
        <f t="shared" si="144"/>
        <v>4080.283160830159</v>
      </c>
      <c r="U279" s="24">
        <f t="shared" si="144"/>
        <v>3756.1948102946376</v>
      </c>
      <c r="V279" s="24">
        <f t="shared" si="144"/>
        <v>5398.3486519847465</v>
      </c>
      <c r="W279" s="24">
        <f t="shared" si="144"/>
        <v>4376.1786749277953</v>
      </c>
      <c r="X279" s="24">
        <f t="shared" si="144"/>
        <v>2997.694619102565</v>
      </c>
      <c r="Y279" s="24">
        <f t="shared" si="144"/>
        <v>1892.582455554726</v>
      </c>
      <c r="Z279" s="24">
        <f t="shared" si="144"/>
        <v>2847.6054412427497</v>
      </c>
      <c r="AA279" s="24">
        <f t="shared" si="144"/>
        <v>1975.5783795436921</v>
      </c>
      <c r="AB279"/>
      <c r="AC279"/>
      <c r="AD279"/>
      <c r="AE279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43"/>
      <c r="BY279" s="43"/>
      <c r="BZ279" s="43"/>
    </row>
    <row r="280" spans="1:78" s="22" customFormat="1" x14ac:dyDescent="0.35">
      <c r="A280" s="22" t="s">
        <v>111</v>
      </c>
      <c r="B280" s="22" t="s">
        <v>289</v>
      </c>
      <c r="C280" s="23">
        <v>45632.797222222223</v>
      </c>
      <c r="D280" s="22" t="s">
        <v>260</v>
      </c>
      <c r="E280" s="22" t="s">
        <v>175</v>
      </c>
      <c r="F280" s="24">
        <f t="shared" si="126"/>
        <v>2183943</v>
      </c>
      <c r="G280" s="24">
        <f t="shared" si="123"/>
        <v>821367.6</v>
      </c>
      <c r="H280" s="24">
        <f t="shared" si="124"/>
        <v>833141.6</v>
      </c>
      <c r="I280" s="24">
        <f t="shared" ref="I280:AA280" si="145">I184-I$145</f>
        <v>46657.218250044207</v>
      </c>
      <c r="J280" s="24">
        <f t="shared" si="145"/>
        <v>16616.873359923018</v>
      </c>
      <c r="K280" s="24">
        <f t="shared" si="145"/>
        <v>226758.8625920362</v>
      </c>
      <c r="L280" s="24">
        <f t="shared" si="145"/>
        <v>50712.544151053815</v>
      </c>
      <c r="M280" s="24">
        <f t="shared" si="145"/>
        <v>88116.782954827344</v>
      </c>
      <c r="N280" s="24">
        <f t="shared" si="145"/>
        <v>210628.5143015699</v>
      </c>
      <c r="O280" s="24">
        <f t="shared" si="145"/>
        <v>635831.12690789148</v>
      </c>
      <c r="P280" s="24">
        <f t="shared" si="145"/>
        <v>72780.001403722723</v>
      </c>
      <c r="Q280" s="24">
        <f t="shared" si="145"/>
        <v>52092.132255451077</v>
      </c>
      <c r="R280" s="24">
        <f t="shared" si="145"/>
        <v>9391.810509832716</v>
      </c>
      <c r="S280" s="24">
        <f t="shared" si="145"/>
        <v>6408.5923548780329</v>
      </c>
      <c r="T280" s="24">
        <f t="shared" si="145"/>
        <v>10452.395078278481</v>
      </c>
      <c r="U280" s="24">
        <f t="shared" si="145"/>
        <v>9600.2642293182344</v>
      </c>
      <c r="V280" s="24">
        <f t="shared" si="145"/>
        <v>13892.879123312679</v>
      </c>
      <c r="W280" s="24">
        <f t="shared" si="145"/>
        <v>11044.278326720714</v>
      </c>
      <c r="X280" s="24">
        <f t="shared" si="145"/>
        <v>7462.3546155098093</v>
      </c>
      <c r="Y280" s="24">
        <f t="shared" si="145"/>
        <v>4975.2018532286156</v>
      </c>
      <c r="Z280" s="24">
        <f t="shared" si="145"/>
        <v>7339.814706895806</v>
      </c>
      <c r="AA280" s="24">
        <f t="shared" si="145"/>
        <v>4827.5259794082722</v>
      </c>
      <c r="AB280"/>
      <c r="AC280"/>
      <c r="AD280"/>
      <c r="AE280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43"/>
      <c r="BY280" s="43"/>
      <c r="BZ280" s="43"/>
    </row>
    <row r="281" spans="1:78" s="22" customFormat="1" x14ac:dyDescent="0.35">
      <c r="A281" s="22" t="s">
        <v>113</v>
      </c>
      <c r="B281" s="22" t="s">
        <v>291</v>
      </c>
      <c r="C281" s="23">
        <v>45632.800694444442</v>
      </c>
      <c r="D281" s="22" t="s">
        <v>260</v>
      </c>
      <c r="E281" s="22" t="s">
        <v>175</v>
      </c>
      <c r="F281" s="24">
        <f t="shared" si="126"/>
        <v>2183943</v>
      </c>
      <c r="G281" s="24">
        <f t="shared" si="123"/>
        <v>821367.6</v>
      </c>
      <c r="H281" s="24">
        <f t="shared" si="124"/>
        <v>833141.6</v>
      </c>
      <c r="I281" s="24">
        <f t="shared" ref="I281:AA281" si="146">I185-I$145</f>
        <v>19271.349325701576</v>
      </c>
      <c r="J281" s="24">
        <f t="shared" si="146"/>
        <v>59243.820852104109</v>
      </c>
      <c r="K281" s="24">
        <f t="shared" si="146"/>
        <v>104481.85430783502</v>
      </c>
      <c r="L281" s="24">
        <f t="shared" si="146"/>
        <v>167477.34194621348</v>
      </c>
      <c r="M281" s="24">
        <f t="shared" si="146"/>
        <v>289983.76118196233</v>
      </c>
      <c r="N281" s="24">
        <f t="shared" si="146"/>
        <v>177231.23138449443</v>
      </c>
      <c r="O281" s="24">
        <f t="shared" si="146"/>
        <v>402765.4076116815</v>
      </c>
      <c r="P281" s="24">
        <f t="shared" si="146"/>
        <v>51519.00923372354</v>
      </c>
      <c r="Q281" s="24">
        <f t="shared" si="146"/>
        <v>35613.497967606025</v>
      </c>
      <c r="R281" s="24">
        <f t="shared" si="146"/>
        <v>5916.5946898553766</v>
      </c>
      <c r="S281" s="24">
        <f t="shared" si="146"/>
        <v>4313.8913651037856</v>
      </c>
      <c r="T281" s="24">
        <f t="shared" si="146"/>
        <v>6749.5932241544378</v>
      </c>
      <c r="U281" s="24">
        <f t="shared" si="146"/>
        <v>5753.982024375362</v>
      </c>
      <c r="V281" s="24">
        <f t="shared" si="146"/>
        <v>7885.9543493769015</v>
      </c>
      <c r="W281" s="24">
        <f t="shared" si="146"/>
        <v>6280.6746805264884</v>
      </c>
      <c r="X281" s="24">
        <f t="shared" si="146"/>
        <v>3997.5970941664318</v>
      </c>
      <c r="Y281" s="24">
        <f t="shared" si="146"/>
        <v>2474.5560714593094</v>
      </c>
      <c r="Z281" s="24">
        <f t="shared" si="146"/>
        <v>3543.5029816525662</v>
      </c>
      <c r="AA281" s="24">
        <f t="shared" si="146"/>
        <v>2348.2045623902814</v>
      </c>
      <c r="AB281"/>
      <c r="AC281"/>
      <c r="AD281"/>
      <c r="AE281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</row>
    <row r="282" spans="1:78" s="22" customFormat="1" x14ac:dyDescent="0.35">
      <c r="A282" s="22" t="s">
        <v>62</v>
      </c>
      <c r="B282" s="22" t="s">
        <v>26</v>
      </c>
      <c r="C282" s="23">
        <v>45632.803472222222</v>
      </c>
      <c r="D282" s="22" t="s">
        <v>260</v>
      </c>
      <c r="E282" s="22" t="s">
        <v>175</v>
      </c>
      <c r="F282" s="24">
        <f t="shared" si="126"/>
        <v>2183943</v>
      </c>
      <c r="G282" s="24">
        <f t="shared" si="123"/>
        <v>821367.6</v>
      </c>
      <c r="H282" s="24">
        <f t="shared" si="124"/>
        <v>833141.6</v>
      </c>
      <c r="I282" s="24">
        <f t="shared" ref="I282:AA282" si="147">I186-I$145</f>
        <v>384.63682054919173</v>
      </c>
      <c r="J282" s="24">
        <f t="shared" si="147"/>
        <v>5248.7693325551227</v>
      </c>
      <c r="K282" s="24">
        <f t="shared" si="147"/>
        <v>52.010288788255679</v>
      </c>
      <c r="L282" s="24">
        <f t="shared" si="147"/>
        <v>710.74163476152557</v>
      </c>
      <c r="M282" s="24">
        <f t="shared" si="147"/>
        <v>1236.7616398717601</v>
      </c>
      <c r="N282" s="24">
        <f t="shared" si="147"/>
        <v>61.086094362800225</v>
      </c>
      <c r="O282" s="24">
        <f t="shared" si="147"/>
        <v>136.89502681772746</v>
      </c>
      <c r="P282" s="24">
        <f t="shared" si="147"/>
        <v>38.135061132095387</v>
      </c>
      <c r="Q282" s="24">
        <f t="shared" si="147"/>
        <v>16.319542742288043</v>
      </c>
      <c r="R282" s="24">
        <f t="shared" si="147"/>
        <v>9.2953323585404988</v>
      </c>
      <c r="S282" s="24">
        <f t="shared" si="147"/>
        <v>36.935972632337339</v>
      </c>
      <c r="T282" s="24">
        <f t="shared" si="147"/>
        <v>23.724839978634165</v>
      </c>
      <c r="U282" s="24">
        <f t="shared" si="147"/>
        <v>239.67503386196279</v>
      </c>
      <c r="V282" s="24">
        <f t="shared" si="147"/>
        <v>11.484347598727826</v>
      </c>
      <c r="W282" s="24">
        <f t="shared" si="147"/>
        <v>15.255846096267263</v>
      </c>
      <c r="X282" s="24">
        <f t="shared" si="147"/>
        <v>7.8719908774457821</v>
      </c>
      <c r="Y282" s="24">
        <f t="shared" si="147"/>
        <v>23.159061041291913</v>
      </c>
      <c r="Z282" s="24">
        <f t="shared" si="147"/>
        <v>9.5575518648422602</v>
      </c>
      <c r="AA282" s="24">
        <f t="shared" si="147"/>
        <v>20.784266863762355</v>
      </c>
      <c r="AB282"/>
      <c r="AC282"/>
      <c r="AD282"/>
      <c r="AE282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  <c r="BX282" s="43"/>
      <c r="BY282" s="43"/>
      <c r="BZ282" s="43"/>
    </row>
    <row r="283" spans="1:78" s="22" customFormat="1" x14ac:dyDescent="0.35">
      <c r="A283" s="22" t="s">
        <v>59</v>
      </c>
      <c r="B283" s="22" t="s">
        <v>272</v>
      </c>
      <c r="C283" s="23">
        <v>45632.806944444441</v>
      </c>
      <c r="D283" s="22" t="s">
        <v>260</v>
      </c>
      <c r="E283" s="22" t="s">
        <v>175</v>
      </c>
      <c r="F283" s="24">
        <f t="shared" si="126"/>
        <v>2183943</v>
      </c>
      <c r="G283" s="24">
        <f t="shared" si="123"/>
        <v>821367.6</v>
      </c>
      <c r="H283" s="24">
        <f t="shared" si="124"/>
        <v>833141.6</v>
      </c>
      <c r="I283" s="24">
        <f t="shared" ref="I283:AA283" si="148">I187-I$145</f>
        <v>592170.5616280901</v>
      </c>
      <c r="J283" s="24">
        <f t="shared" si="148"/>
        <v>9459.0729408350307</v>
      </c>
      <c r="K283" s="24">
        <f t="shared" si="148"/>
        <v>741612.13213861256</v>
      </c>
      <c r="L283" s="24">
        <f t="shared" si="148"/>
        <v>34.298268479019171</v>
      </c>
      <c r="M283" s="24">
        <f t="shared" si="148"/>
        <v>63.369047449621007</v>
      </c>
      <c r="N283" s="24">
        <f t="shared" si="148"/>
        <v>730073.6061354311</v>
      </c>
      <c r="O283" s="24">
        <f t="shared" si="148"/>
        <v>704130.10971785604</v>
      </c>
      <c r="P283" s="24">
        <f t="shared" si="148"/>
        <v>840871.30742379487</v>
      </c>
      <c r="Q283" s="24">
        <f t="shared" si="148"/>
        <v>150433.27286898531</v>
      </c>
      <c r="R283" s="24">
        <f t="shared" si="148"/>
        <v>124749.19727072417</v>
      </c>
      <c r="S283" s="24">
        <f t="shared" si="148"/>
        <v>403192.961576731</v>
      </c>
      <c r="T283" s="24">
        <f t="shared" si="148"/>
        <v>138028.68598530255</v>
      </c>
      <c r="U283" s="24">
        <f t="shared" si="148"/>
        <v>842338.93740794749</v>
      </c>
      <c r="V283" s="24">
        <f t="shared" si="148"/>
        <v>203059.88466840831</v>
      </c>
      <c r="W283" s="24">
        <f t="shared" si="148"/>
        <v>804898.82573003415</v>
      </c>
      <c r="X283" s="24">
        <f t="shared" si="148"/>
        <v>183026.91500704605</v>
      </c>
      <c r="Y283" s="24">
        <f t="shared" si="148"/>
        <v>819607.55388945551</v>
      </c>
      <c r="Z283" s="24">
        <f t="shared" si="148"/>
        <v>180378.95720306828</v>
      </c>
      <c r="AA283" s="24">
        <f t="shared" si="148"/>
        <v>793601.17438389757</v>
      </c>
      <c r="AB283"/>
      <c r="AC283"/>
      <c r="AD283"/>
      <c r="AE28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  <c r="BX283" s="43"/>
      <c r="BY283" s="43"/>
      <c r="BZ283" s="43"/>
    </row>
    <row r="284" spans="1:78" s="22" customFormat="1" x14ac:dyDescent="0.35">
      <c r="A284" s="22" t="s">
        <v>62</v>
      </c>
      <c r="B284" s="22" t="s">
        <v>26</v>
      </c>
      <c r="C284" s="23">
        <v>45632.80972222222</v>
      </c>
      <c r="D284" s="22" t="s">
        <v>260</v>
      </c>
      <c r="E284" s="22" t="s">
        <v>175</v>
      </c>
      <c r="F284" s="24">
        <f t="shared" si="126"/>
        <v>2183943</v>
      </c>
      <c r="G284" s="24">
        <f t="shared" si="123"/>
        <v>821367.6</v>
      </c>
      <c r="H284" s="24">
        <f t="shared" si="124"/>
        <v>833141.6</v>
      </c>
      <c r="I284" s="24">
        <f t="shared" ref="I284:AA284" si="149">I188-I$145</f>
        <v>713.62933022912102</v>
      </c>
      <c r="J284" s="24">
        <f t="shared" si="149"/>
        <v>3047.9741737446748</v>
      </c>
      <c r="K284" s="24">
        <f t="shared" si="149"/>
        <v>204.80502183331012</v>
      </c>
      <c r="L284" s="24">
        <f t="shared" si="149"/>
        <v>669.73535496648674</v>
      </c>
      <c r="M284" s="24">
        <f t="shared" si="149"/>
        <v>1155.3980500945495</v>
      </c>
      <c r="N284" s="24">
        <f t="shared" si="149"/>
        <v>207.65375499173919</v>
      </c>
      <c r="O284" s="24">
        <f t="shared" si="149"/>
        <v>242.36791635509084</v>
      </c>
      <c r="P284" s="24">
        <f t="shared" si="149"/>
        <v>261.10402035161417</v>
      </c>
      <c r="Q284" s="24">
        <f t="shared" si="149"/>
        <v>37.37723209529986</v>
      </c>
      <c r="R284" s="24">
        <f t="shared" si="149"/>
        <v>41.683450104595323</v>
      </c>
      <c r="S284" s="24">
        <f t="shared" si="149"/>
        <v>135.68861945451499</v>
      </c>
      <c r="T284" s="24">
        <f t="shared" si="149"/>
        <v>56.56134023225745</v>
      </c>
      <c r="U284" s="24">
        <f t="shared" si="149"/>
        <v>435.68261131777211</v>
      </c>
      <c r="V284" s="24">
        <f t="shared" si="149"/>
        <v>59.874255391921011</v>
      </c>
      <c r="W284" s="24">
        <f t="shared" si="149"/>
        <v>205.5069271795345</v>
      </c>
      <c r="X284" s="24">
        <f t="shared" si="149"/>
        <v>49.22777278008779</v>
      </c>
      <c r="Y284" s="24">
        <f t="shared" si="149"/>
        <v>185.68525506116785</v>
      </c>
      <c r="Z284" s="24">
        <f t="shared" si="149"/>
        <v>48.885718711609002</v>
      </c>
      <c r="AA284" s="24">
        <f t="shared" si="149"/>
        <v>181.02043882784508</v>
      </c>
      <c r="AB284"/>
      <c r="AC284"/>
      <c r="AD284"/>
      <c r="AE284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43"/>
      <c r="BY284" s="43"/>
      <c r="BZ284" s="43"/>
    </row>
    <row r="285" spans="1:78" s="22" customFormat="1" x14ac:dyDescent="0.35">
      <c r="A285" s="22" t="s">
        <v>164</v>
      </c>
      <c r="C285" s="23">
        <v>45632.813194444447</v>
      </c>
      <c r="D285" s="22" t="s">
        <v>260</v>
      </c>
      <c r="E285" s="22" t="s">
        <v>175</v>
      </c>
      <c r="F285" s="24">
        <f t="shared" si="126"/>
        <v>2183943</v>
      </c>
      <c r="G285" s="24">
        <f t="shared" si="123"/>
        <v>821367.6</v>
      </c>
      <c r="H285" s="24">
        <f t="shared" si="124"/>
        <v>833141.6</v>
      </c>
      <c r="I285" s="24">
        <f t="shared" ref="I285:AA285" si="150">I189-I$145</f>
        <v>1492.7566052218308</v>
      </c>
      <c r="J285" s="24">
        <f t="shared" si="150"/>
        <v>-7179.41035286244</v>
      </c>
      <c r="K285" s="24">
        <f t="shared" si="150"/>
        <v>-0.34839452794071235</v>
      </c>
      <c r="L285" s="24">
        <f t="shared" si="150"/>
        <v>1019.299828106276</v>
      </c>
      <c r="M285" s="24">
        <f t="shared" si="150"/>
        <v>1927.3200908297893</v>
      </c>
      <c r="N285" s="24">
        <f t="shared" si="150"/>
        <v>160.20784900079889</v>
      </c>
      <c r="O285" s="24">
        <f t="shared" si="150"/>
        <v>445.18316774947721</v>
      </c>
      <c r="P285" s="24">
        <f t="shared" si="150"/>
        <v>2738.5629803478701</v>
      </c>
      <c r="Q285" s="24">
        <f t="shared" si="150"/>
        <v>14.778176046092632</v>
      </c>
      <c r="R285" s="24">
        <f t="shared" si="150"/>
        <v>48.427216184447602</v>
      </c>
      <c r="S285" s="24">
        <f t="shared" si="150"/>
        <v>2356.8283500335615</v>
      </c>
      <c r="T285" s="24">
        <f t="shared" si="150"/>
        <v>145.09691757152999</v>
      </c>
      <c r="U285" s="24">
        <f t="shared" si="150"/>
        <v>9087.036713250669</v>
      </c>
      <c r="V285" s="24">
        <f t="shared" si="150"/>
        <v>-1.8698010585375116</v>
      </c>
      <c r="W285" s="24">
        <f t="shared" si="150"/>
        <v>1797.3157528912268</v>
      </c>
      <c r="X285" s="24">
        <f t="shared" si="150"/>
        <v>-2.6721186647525652</v>
      </c>
      <c r="Y285" s="24">
        <f t="shared" si="150"/>
        <v>-15.77519719115017</v>
      </c>
      <c r="Z285" s="24">
        <f t="shared" si="150"/>
        <v>3.0956669011121711</v>
      </c>
      <c r="AA285" s="24">
        <f t="shared" si="150"/>
        <v>12.848645756054637</v>
      </c>
      <c r="AB285"/>
      <c r="AC285"/>
      <c r="AD285"/>
      <c r="AE285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  <c r="BX285" s="43"/>
      <c r="BY285" s="43"/>
      <c r="BZ285" s="43"/>
    </row>
    <row r="286" spans="1:78" s="22" customFormat="1" x14ac:dyDescent="0.35">
      <c r="A286" s="22" t="s">
        <v>167</v>
      </c>
      <c r="C286" s="23">
        <v>45632.815972222219</v>
      </c>
      <c r="D286" s="22" t="s">
        <v>260</v>
      </c>
      <c r="E286" s="22" t="s">
        <v>175</v>
      </c>
      <c r="F286" s="24">
        <f t="shared" si="126"/>
        <v>2183943</v>
      </c>
      <c r="G286" s="24">
        <f t="shared" si="123"/>
        <v>821367.6</v>
      </c>
      <c r="H286" s="24">
        <f t="shared" si="124"/>
        <v>833141.60000000009</v>
      </c>
      <c r="I286" s="24">
        <f t="shared" ref="I286:AA286" si="151">I190-I$145</f>
        <v>1418.0418397438216</v>
      </c>
      <c r="J286" s="24">
        <f t="shared" si="151"/>
        <v>2507.3429463680368</v>
      </c>
      <c r="K286" s="24">
        <f t="shared" si="151"/>
        <v>-11.671954726051169</v>
      </c>
      <c r="L286" s="24">
        <f t="shared" si="151"/>
        <v>1245.6440846310877</v>
      </c>
      <c r="M286" s="24">
        <f t="shared" si="151"/>
        <v>2156.8810039224263</v>
      </c>
      <c r="N286" s="24">
        <f t="shared" si="151"/>
        <v>256.85755877806946</v>
      </c>
      <c r="O286" s="24">
        <f t="shared" si="151"/>
        <v>939.60563848060667</v>
      </c>
      <c r="P286" s="24">
        <f t="shared" si="151"/>
        <v>1084301.0181189852</v>
      </c>
      <c r="Q286" s="24">
        <f t="shared" si="151"/>
        <v>1288.7628188037982</v>
      </c>
      <c r="R286" s="24">
        <f t="shared" si="151"/>
        <v>13.323056414809056</v>
      </c>
      <c r="S286" s="24">
        <f t="shared" si="151"/>
        <v>1189402.5566886403</v>
      </c>
      <c r="T286" s="24">
        <f t="shared" si="151"/>
        <v>12750.471164121629</v>
      </c>
      <c r="U286" s="24">
        <f t="shared" si="151"/>
        <v>4632864.465825052</v>
      </c>
      <c r="V286" s="24">
        <f t="shared" si="151"/>
        <v>3.7118522583102695</v>
      </c>
      <c r="W286" s="24">
        <f t="shared" si="151"/>
        <v>-22.182802665007799</v>
      </c>
      <c r="X286" s="24">
        <f t="shared" si="151"/>
        <v>458.63904631752814</v>
      </c>
      <c r="Y286" s="24">
        <f t="shared" si="151"/>
        <v>435.6942459263559</v>
      </c>
      <c r="Z286" s="24">
        <f t="shared" si="151"/>
        <v>18.045817028264487</v>
      </c>
      <c r="AA286" s="24">
        <f t="shared" si="151"/>
        <v>29392.00272766898</v>
      </c>
      <c r="AB286"/>
      <c r="AC286"/>
      <c r="AD286"/>
      <c r="AE286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  <c r="BX286" s="43"/>
      <c r="BY286" s="43"/>
      <c r="BZ286" s="43"/>
    </row>
    <row r="287" spans="1:78" s="22" customFormat="1" x14ac:dyDescent="0.35">
      <c r="A287" s="22" t="s">
        <v>169</v>
      </c>
      <c r="C287" s="23">
        <v>45632.818749999999</v>
      </c>
      <c r="D287" s="22" t="s">
        <v>260</v>
      </c>
      <c r="E287" s="22" t="s">
        <v>175</v>
      </c>
      <c r="F287" s="24">
        <f t="shared" si="126"/>
        <v>2183943</v>
      </c>
      <c r="G287" s="24">
        <f t="shared" si="123"/>
        <v>821367.60000000009</v>
      </c>
      <c r="H287" s="24">
        <f t="shared" si="124"/>
        <v>833141.6</v>
      </c>
      <c r="I287" s="24">
        <f t="shared" ref="I287:AA287" si="152">I191-I$145</f>
        <v>1338.7557092972229</v>
      </c>
      <c r="J287" s="24">
        <f t="shared" si="152"/>
        <v>-734.17360668885522</v>
      </c>
      <c r="K287" s="24">
        <f t="shared" si="152"/>
        <v>12.050624079023123</v>
      </c>
      <c r="L287" s="24">
        <f t="shared" si="152"/>
        <v>1518.8158257061884</v>
      </c>
      <c r="M287" s="24">
        <f t="shared" si="152"/>
        <v>2590.8260137375719</v>
      </c>
      <c r="N287" s="24">
        <f t="shared" si="152"/>
        <v>461.74209057331348</v>
      </c>
      <c r="O287" s="24">
        <f t="shared" si="152"/>
        <v>1749.9084314166746</v>
      </c>
      <c r="P287" s="24">
        <f t="shared" si="152"/>
        <v>1991615.8902272466</v>
      </c>
      <c r="Q287" s="24">
        <f t="shared" si="152"/>
        <v>2232.0105188958009</v>
      </c>
      <c r="R287" s="24">
        <f t="shared" si="152"/>
        <v>10.276323722857338</v>
      </c>
      <c r="S287" s="24">
        <f t="shared" si="152"/>
        <v>1134309.2840228006</v>
      </c>
      <c r="T287" s="24">
        <f t="shared" si="152"/>
        <v>22525.830840000504</v>
      </c>
      <c r="U287" s="24">
        <f t="shared" si="152"/>
        <v>4334641.57886873</v>
      </c>
      <c r="V287" s="24">
        <f t="shared" si="152"/>
        <v>4.666380947236636</v>
      </c>
      <c r="W287" s="24">
        <f t="shared" si="152"/>
        <v>-26.059381636725288</v>
      </c>
      <c r="X287" s="24">
        <f t="shared" si="152"/>
        <v>455.13695266676405</v>
      </c>
      <c r="Y287" s="24">
        <f t="shared" si="152"/>
        <v>446.94123388280593</v>
      </c>
      <c r="Z287" s="24">
        <f t="shared" si="152"/>
        <v>12.169539885487691</v>
      </c>
      <c r="AA287" s="24">
        <f t="shared" si="152"/>
        <v>27878.979844197806</v>
      </c>
      <c r="AB287"/>
      <c r="AC287"/>
      <c r="AD287"/>
      <c r="AE287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  <c r="BX287" s="43"/>
      <c r="BY287" s="43"/>
      <c r="BZ287" s="43"/>
    </row>
    <row r="288" spans="1:78" s="22" customFormat="1" x14ac:dyDescent="0.35">
      <c r="A288" s="22" t="s">
        <v>62</v>
      </c>
      <c r="C288" s="23">
        <v>45632.822222222225</v>
      </c>
      <c r="D288" s="22" t="s">
        <v>260</v>
      </c>
      <c r="E288" s="22" t="s">
        <v>175</v>
      </c>
      <c r="F288" s="24">
        <f t="shared" si="126"/>
        <v>2183943</v>
      </c>
      <c r="G288" s="24">
        <f t="shared" si="123"/>
        <v>821367.6</v>
      </c>
      <c r="H288" s="24">
        <f t="shared" si="124"/>
        <v>833141.6</v>
      </c>
      <c r="I288" s="24">
        <f t="shared" ref="I288:AA288" si="153">I192-I$145</f>
        <v>339.54210729471561</v>
      </c>
      <c r="J288" s="24">
        <f t="shared" si="153"/>
        <v>-2415.2810400172602</v>
      </c>
      <c r="K288" s="24">
        <f t="shared" si="153"/>
        <v>31.609315612217472</v>
      </c>
      <c r="L288" s="24">
        <f t="shared" si="153"/>
        <v>696.6097724194326</v>
      </c>
      <c r="M288" s="24">
        <f t="shared" si="153"/>
        <v>1180.2193997101108</v>
      </c>
      <c r="N288" s="24">
        <f t="shared" si="153"/>
        <v>39.852980991514542</v>
      </c>
      <c r="O288" s="24">
        <f t="shared" si="153"/>
        <v>73.716988813294591</v>
      </c>
      <c r="P288" s="24">
        <f t="shared" si="153"/>
        <v>1351.8463942640278</v>
      </c>
      <c r="Q288" s="24">
        <f t="shared" si="153"/>
        <v>7.3757552259914618</v>
      </c>
      <c r="R288" s="24">
        <f t="shared" si="153"/>
        <v>8.617170150660975</v>
      </c>
      <c r="S288" s="24">
        <f t="shared" si="153"/>
        <v>818.83640642366345</v>
      </c>
      <c r="T288" s="24">
        <f t="shared" si="153"/>
        <v>33.409704095228179</v>
      </c>
      <c r="U288" s="24">
        <f t="shared" si="153"/>
        <v>3310.702141904701</v>
      </c>
      <c r="V288" s="24">
        <f t="shared" si="153"/>
        <v>16.653561961155919</v>
      </c>
      <c r="W288" s="24">
        <f t="shared" si="153"/>
        <v>30.952487716218073</v>
      </c>
      <c r="X288" s="24">
        <f t="shared" si="153"/>
        <v>12.051789439303558</v>
      </c>
      <c r="Y288" s="24">
        <f t="shared" si="153"/>
        <v>25.48862985029033</v>
      </c>
      <c r="Z288" s="24">
        <f t="shared" si="153"/>
        <v>4.0740737074480649</v>
      </c>
      <c r="AA288" s="24">
        <f t="shared" si="153"/>
        <v>73.419560886176356</v>
      </c>
      <c r="AB288"/>
      <c r="AC288"/>
      <c r="AD288"/>
      <c r="AE288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  <c r="BX288" s="43"/>
      <c r="BY288" s="43"/>
      <c r="BZ288" s="43"/>
    </row>
  </sheetData>
  <mergeCells count="4">
    <mergeCell ref="AC2:AE2"/>
    <mergeCell ref="A1:AE1"/>
    <mergeCell ref="A98:AE98"/>
    <mergeCell ref="A194:AA19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15"/>
  <sheetViews>
    <sheetView topLeftCell="A135" zoomScale="42" zoomScaleNormal="60" workbookViewId="0">
      <selection activeCell="AK84" sqref="AK84:AV84"/>
    </sheetView>
  </sheetViews>
  <sheetFormatPr defaultRowHeight="14.5" x14ac:dyDescent="0.35"/>
  <cols>
    <col min="2" max="2" width="20.6328125" customWidth="1"/>
    <col min="3" max="3" width="13.81640625" customWidth="1"/>
    <col min="4" max="4" width="9.36328125" bestFit="1" customWidth="1"/>
    <col min="5" max="6" width="10.453125" bestFit="1" customWidth="1"/>
    <col min="7" max="9" width="9.453125" bestFit="1" customWidth="1"/>
    <col min="10" max="10" width="10.453125" customWidth="1"/>
    <col min="11" max="13" width="9.453125" bestFit="1" customWidth="1"/>
    <col min="14" max="14" width="11.26953125" customWidth="1"/>
    <col min="15" max="15" width="14.08984375" customWidth="1"/>
    <col min="16" max="16" width="13.36328125" customWidth="1"/>
    <col min="17" max="17" width="12.26953125" customWidth="1"/>
    <col min="18" max="18" width="9.453125" customWidth="1"/>
    <col min="19" max="20" width="9.453125" bestFit="1" customWidth="1"/>
    <col min="21" max="21" width="10.6328125" customWidth="1"/>
    <col min="22" max="22" width="10" bestFit="1" customWidth="1"/>
    <col min="23" max="23" width="32.7265625" customWidth="1"/>
    <col min="24" max="24" width="62.1796875" customWidth="1"/>
    <col min="25" max="35" width="11.6328125" customWidth="1"/>
    <col min="36" max="36" width="14.36328125" customWidth="1"/>
    <col min="37" max="37" width="29.36328125" customWidth="1"/>
    <col min="38" max="48" width="10.6328125" customWidth="1"/>
  </cols>
  <sheetData>
    <row r="1" spans="1:26" ht="42" customHeight="1" x14ac:dyDescent="0.55000000000000004">
      <c r="A1" s="42" t="s">
        <v>329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x14ac:dyDescent="0.35">
      <c r="A2" s="15" t="s">
        <v>1</v>
      </c>
      <c r="B2" s="15" t="s">
        <v>292</v>
      </c>
      <c r="C2" s="15" t="s">
        <v>294</v>
      </c>
      <c r="D2" s="44" t="s">
        <v>181</v>
      </c>
      <c r="E2" s="44" t="s">
        <v>182</v>
      </c>
      <c r="F2" s="44" t="s">
        <v>183</v>
      </c>
      <c r="G2" s="44" t="s">
        <v>184</v>
      </c>
      <c r="H2" s="44" t="s">
        <v>185</v>
      </c>
      <c r="I2" s="44" t="s">
        <v>186</v>
      </c>
      <c r="J2" s="44" t="s">
        <v>187</v>
      </c>
      <c r="K2" s="44" t="s">
        <v>188</v>
      </c>
      <c r="L2" s="44" t="s">
        <v>189</v>
      </c>
      <c r="M2" s="44" t="s">
        <v>190</v>
      </c>
      <c r="N2" s="44" t="s">
        <v>191</v>
      </c>
      <c r="O2" s="44" t="s">
        <v>192</v>
      </c>
      <c r="P2" s="44" t="s">
        <v>193</v>
      </c>
      <c r="Q2" s="44" t="s">
        <v>194</v>
      </c>
      <c r="R2" s="44" t="s">
        <v>195</v>
      </c>
      <c r="S2" s="44" t="s">
        <v>196</v>
      </c>
      <c r="V2" s="15" t="s">
        <v>293</v>
      </c>
      <c r="W2" s="15" t="s">
        <v>317</v>
      </c>
      <c r="X2" s="15" t="s">
        <v>318</v>
      </c>
      <c r="Y2" s="9"/>
    </row>
    <row r="3" spans="1:26" x14ac:dyDescent="0.35">
      <c r="A3" t="s">
        <v>28</v>
      </c>
      <c r="B3" t="s">
        <v>265</v>
      </c>
      <c r="C3" t="s">
        <v>175</v>
      </c>
      <c r="D3" s="9">
        <f>'Correct for Drift'!L197</f>
        <v>-5.8344080362673978</v>
      </c>
      <c r="E3" s="9">
        <f>'Correct for Drift'!M197</f>
        <v>-21.822375211071076</v>
      </c>
      <c r="F3" s="9">
        <f>'Correct for Drift'!N197</f>
        <v>12825.781517226607</v>
      </c>
      <c r="G3" s="9">
        <f>'Correct for Drift'!O197</f>
        <v>12802.541856223597</v>
      </c>
      <c r="H3" s="9">
        <f>'Correct for Drift'!P197</f>
        <v>16338.880373527474</v>
      </c>
      <c r="I3" s="9">
        <f>'Correct for Drift'!Q197</f>
        <v>2929.1689745833978</v>
      </c>
      <c r="J3" s="9">
        <f>'Correct for Drift'!R197</f>
        <v>2447.7107811755955</v>
      </c>
      <c r="K3" s="9">
        <f>'Correct for Drift'!S197</f>
        <v>8137.7855453509965</v>
      </c>
      <c r="L3" s="9">
        <f>'Correct for Drift'!T197</f>
        <v>2771.7830454752807</v>
      </c>
      <c r="M3" s="9">
        <f>'Correct for Drift'!U197</f>
        <v>16933.817857290327</v>
      </c>
      <c r="N3" s="9">
        <f>'Correct for Drift'!V197</f>
        <v>4221.9359950407234</v>
      </c>
      <c r="O3" s="9">
        <f>'Correct for Drift'!W197</f>
        <v>16578.938185021099</v>
      </c>
      <c r="P3" s="9">
        <f>'Correct for Drift'!X197</f>
        <v>3898.7613306084272</v>
      </c>
      <c r="Q3" s="9">
        <f>'Correct for Drift'!Y197</f>
        <v>17236.435532629723</v>
      </c>
      <c r="R3" s="9">
        <f>'Correct for Drift'!Z197</f>
        <v>3870.6608517887903</v>
      </c>
      <c r="S3" s="9">
        <f>'Correct for Drift'!AA197</f>
        <v>16694.424896831657</v>
      </c>
      <c r="V3" s="43" t="s">
        <v>202</v>
      </c>
      <c r="W3" s="16">
        <v>1.06E-3</v>
      </c>
      <c r="X3" s="8">
        <f>W3/W$6</f>
        <v>9.4390026714158484E-3</v>
      </c>
      <c r="Y3" s="9"/>
    </row>
    <row r="4" spans="1:26" x14ac:dyDescent="0.35">
      <c r="A4" t="s">
        <v>30</v>
      </c>
      <c r="B4" t="s">
        <v>262</v>
      </c>
      <c r="C4" t="s">
        <v>175</v>
      </c>
      <c r="D4" s="9">
        <f>'Correct for Drift'!L198</f>
        <v>25.982246387200952</v>
      </c>
      <c r="E4" s="9">
        <f>'Correct for Drift'!M198</f>
        <v>19.709495809354095</v>
      </c>
      <c r="F4" s="9">
        <f>'Correct for Drift'!N198</f>
        <v>130222.19645145083</v>
      </c>
      <c r="G4" s="9">
        <f>'Correct for Drift'!O198</f>
        <v>129033.48842638065</v>
      </c>
      <c r="H4" s="9">
        <f>'Correct for Drift'!P198</f>
        <v>165453.96777570836</v>
      </c>
      <c r="I4" s="9">
        <f>'Correct for Drift'!Q198</f>
        <v>29401.025834429573</v>
      </c>
      <c r="J4" s="9">
        <f>'Correct for Drift'!R198</f>
        <v>24959.640977484913</v>
      </c>
      <c r="K4" s="9">
        <f>'Correct for Drift'!S198</f>
        <v>80933.318829025433</v>
      </c>
      <c r="L4" s="9">
        <f>'Correct for Drift'!T198</f>
        <v>28093.023146618008</v>
      </c>
      <c r="M4" s="9">
        <f>'Correct for Drift'!U198</f>
        <v>171528.73156025898</v>
      </c>
      <c r="N4" s="9">
        <f>'Correct for Drift'!V198</f>
        <v>42306.818159831004</v>
      </c>
      <c r="O4" s="9">
        <f>'Correct for Drift'!W198</f>
        <v>168041.47737798351</v>
      </c>
      <c r="P4" s="9">
        <f>'Correct for Drift'!X198</f>
        <v>38396.647637642498</v>
      </c>
      <c r="Q4" s="9">
        <f>'Correct for Drift'!Y198</f>
        <v>173067.11341131994</v>
      </c>
      <c r="R4" s="9">
        <f>'Correct for Drift'!Z198</f>
        <v>39034.968371818752</v>
      </c>
      <c r="S4" s="9">
        <f>'Correct for Drift'!AA198</f>
        <v>169694.85985858607</v>
      </c>
      <c r="V4" s="43" t="s">
        <v>223</v>
      </c>
      <c r="W4" s="16">
        <v>2.4169999999999997E-2</v>
      </c>
      <c r="X4" s="8">
        <f>W4/W$6</f>
        <v>0.215227070347284</v>
      </c>
      <c r="Y4" s="9"/>
    </row>
    <row r="5" spans="1:26" x14ac:dyDescent="0.35">
      <c r="A5" t="s">
        <v>32</v>
      </c>
      <c r="B5" t="s">
        <v>263</v>
      </c>
      <c r="C5" t="s">
        <v>175</v>
      </c>
      <c r="D5" s="9">
        <f>'Correct for Drift'!L199</f>
        <v>285.01606931086599</v>
      </c>
      <c r="E5" s="9">
        <f>'Correct for Drift'!M199</f>
        <v>459.33701618810454</v>
      </c>
      <c r="F5" s="9">
        <f>'Correct for Drift'!N199</f>
        <v>1319636.9024714425</v>
      </c>
      <c r="G5" s="9">
        <f>'Correct for Drift'!O199</f>
        <v>1314969.0956369815</v>
      </c>
      <c r="H5" s="9">
        <f>'Correct for Drift'!P199</f>
        <v>1678138.1863706671</v>
      </c>
      <c r="I5" s="9">
        <f>'Correct for Drift'!Q199</f>
        <v>291438.43135103013</v>
      </c>
      <c r="J5" s="9">
        <f>'Correct for Drift'!R199</f>
        <v>247894.49025368723</v>
      </c>
      <c r="K5" s="9">
        <f>'Correct for Drift'!S199</f>
        <v>805987.20236786199</v>
      </c>
      <c r="L5" s="9">
        <f>'Correct for Drift'!T199</f>
        <v>280233.62717438967</v>
      </c>
      <c r="M5" s="9">
        <f>'Correct for Drift'!U199</f>
        <v>1731034.5383392386</v>
      </c>
      <c r="N5" s="9">
        <f>'Correct for Drift'!V199</f>
        <v>421350.51418848656</v>
      </c>
      <c r="O5" s="9">
        <f>'Correct for Drift'!W199</f>
        <v>1690008.0383296963</v>
      </c>
      <c r="P5" s="9">
        <f>'Correct for Drift'!X199</f>
        <v>383009.99165883166</v>
      </c>
      <c r="Q5" s="9">
        <f>'Correct for Drift'!Y199</f>
        <v>1743179.174839291</v>
      </c>
      <c r="R5" s="9">
        <f>'Correct for Drift'!Z199</f>
        <v>387328.20244944963</v>
      </c>
      <c r="S5" s="9">
        <f>'Correct for Drift'!AA199</f>
        <v>1720112.5087893787</v>
      </c>
      <c r="V5" s="43" t="s">
        <v>181</v>
      </c>
      <c r="W5" s="16">
        <v>6.5919999999999992E-2</v>
      </c>
      <c r="X5" s="8">
        <f>W5/W$6</f>
        <v>0.58699910952804979</v>
      </c>
      <c r="Y5" s="9"/>
    </row>
    <row r="6" spans="1:26" x14ac:dyDescent="0.35">
      <c r="A6" t="s">
        <v>34</v>
      </c>
      <c r="B6" t="s">
        <v>266</v>
      </c>
      <c r="C6" t="s">
        <v>175</v>
      </c>
      <c r="D6" s="9">
        <f>'Correct for Drift'!L200</f>
        <v>6385.9212923687155</v>
      </c>
      <c r="E6" s="9">
        <f>'Correct for Drift'!M200</f>
        <v>11026.143449938467</v>
      </c>
      <c r="F6" s="9">
        <f>'Correct for Drift'!N200</f>
        <v>6007999.5802737549</v>
      </c>
      <c r="G6" s="9">
        <f>'Correct for Drift'!O200</f>
        <v>5991762.3424000069</v>
      </c>
      <c r="H6" s="9">
        <f>'Correct for Drift'!P200</f>
        <v>7674784.3528454322</v>
      </c>
      <c r="I6" s="9">
        <f>'Correct for Drift'!Q200</f>
        <v>1358424.6982280265</v>
      </c>
      <c r="J6" s="9">
        <f>'Correct for Drift'!R200</f>
        <v>1141342.4560339996</v>
      </c>
      <c r="K6" s="9">
        <f>'Correct for Drift'!S200</f>
        <v>3661441.0873683612</v>
      </c>
      <c r="L6" s="9">
        <f>'Correct for Drift'!T200</f>
        <v>1302320.1859005019</v>
      </c>
      <c r="M6" s="9">
        <f>'Correct for Drift'!U200</f>
        <v>7682817.9477201952</v>
      </c>
      <c r="N6" s="9">
        <f>'Correct for Drift'!V200</f>
        <v>1950476.3190238527</v>
      </c>
      <c r="O6" s="9">
        <f>'Correct for Drift'!W200</f>
        <v>7560048.1070972886</v>
      </c>
      <c r="P6" s="9">
        <f>'Correct for Drift'!X200</f>
        <v>1776390.6843393706</v>
      </c>
      <c r="Q6" s="9">
        <f>'Correct for Drift'!Y200</f>
        <v>7823562.206033973</v>
      </c>
      <c r="R6" s="9">
        <f>'Correct for Drift'!Z200</f>
        <v>1804512.461865854</v>
      </c>
      <c r="S6" s="9">
        <f>'Correct for Drift'!AA200</f>
        <v>7660406.9562328653</v>
      </c>
      <c r="V6" s="52" t="s">
        <v>182</v>
      </c>
      <c r="W6" s="16">
        <v>0.11230000000000001</v>
      </c>
      <c r="X6" s="9">
        <f>W6/W$6</f>
        <v>1</v>
      </c>
      <c r="Y6" s="9"/>
    </row>
    <row r="7" spans="1:26" x14ac:dyDescent="0.35">
      <c r="A7" t="s">
        <v>36</v>
      </c>
      <c r="B7" t="s">
        <v>264</v>
      </c>
      <c r="C7" t="s">
        <v>175</v>
      </c>
      <c r="D7" s="9">
        <f>'Correct for Drift'!L201</f>
        <v>2400.9098348603347</v>
      </c>
      <c r="E7" s="9">
        <f>'Correct for Drift'!M201</f>
        <v>4329.807876698459</v>
      </c>
      <c r="F7" s="9">
        <f>'Correct for Drift'!N201</f>
        <v>12824393.284990758</v>
      </c>
      <c r="G7" s="9">
        <f>'Correct for Drift'!O201</f>
        <v>12787399.184889035</v>
      </c>
      <c r="H7" s="9">
        <f>'Correct for Drift'!P201</f>
        <v>16425510.202278031</v>
      </c>
      <c r="I7" s="9">
        <f>'Correct for Drift'!Q201</f>
        <v>2824668.5992219686</v>
      </c>
      <c r="J7" s="9">
        <f>'Correct for Drift'!R201</f>
        <v>2407367.4073752421</v>
      </c>
      <c r="K7" s="9">
        <f>'Correct for Drift'!S201</f>
        <v>7577060.7147186827</v>
      </c>
      <c r="L7" s="9">
        <f>'Correct for Drift'!T201</f>
        <v>2727486.9122521915</v>
      </c>
      <c r="M7" s="9">
        <f>'Correct for Drift'!U201</f>
        <v>16198050.986513175</v>
      </c>
      <c r="N7" s="9">
        <f>'Correct for Drift'!V201</f>
        <v>4033202.3488554494</v>
      </c>
      <c r="O7" s="9">
        <f>'Correct for Drift'!W201</f>
        <v>15879300.207466267</v>
      </c>
      <c r="P7" s="9">
        <f>'Correct for Drift'!X201</f>
        <v>3696316.1478017457</v>
      </c>
      <c r="Q7" s="9">
        <f>'Correct for Drift'!Y201</f>
        <v>16377317.525816811</v>
      </c>
      <c r="R7" s="9">
        <f>'Correct for Drift'!Z201</f>
        <v>3745445.5266572731</v>
      </c>
      <c r="S7" s="9">
        <f>'Correct for Drift'!AA201</f>
        <v>16163501.208974693</v>
      </c>
      <c r="V7" s="52" t="s">
        <v>183</v>
      </c>
      <c r="W7" s="16">
        <v>0.99909999999999999</v>
      </c>
      <c r="X7" s="9">
        <v>1</v>
      </c>
      <c r="Y7" s="9"/>
    </row>
    <row r="8" spans="1:26" x14ac:dyDescent="0.35">
      <c r="A8" t="s">
        <v>38</v>
      </c>
      <c r="B8" t="s">
        <v>267</v>
      </c>
      <c r="C8" t="s">
        <v>175</v>
      </c>
      <c r="D8" s="9">
        <f>'Correct for Drift'!L202</f>
        <v>8391.789966225293</v>
      </c>
      <c r="E8" s="9">
        <f>'Correct for Drift'!M202</f>
        <v>14554.654881624907</v>
      </c>
      <c r="F8" s="9">
        <f>'Correct for Drift'!N202</f>
        <v>2323.0560694732058</v>
      </c>
      <c r="G8" s="9">
        <f>'Correct for Drift'!O202</f>
        <v>2223.1813133604128</v>
      </c>
      <c r="H8" s="9">
        <f>'Correct for Drift'!P202</f>
        <v>2817.780579101624</v>
      </c>
      <c r="I8" s="9">
        <f>'Correct for Drift'!Q202</f>
        <v>493.79731740135355</v>
      </c>
      <c r="J8" s="9">
        <f>'Correct for Drift'!R202</f>
        <v>442.26424236030351</v>
      </c>
      <c r="K8" s="9">
        <f>'Correct for Drift'!S202</f>
        <v>1439.7152122839198</v>
      </c>
      <c r="L8" s="9">
        <f>'Correct for Drift'!T202</f>
        <v>520.96932638452085</v>
      </c>
      <c r="M8" s="9">
        <f>'Correct for Drift'!U202</f>
        <v>3272.0009971682007</v>
      </c>
      <c r="N8" s="9">
        <f>'Correct for Drift'!V202</f>
        <v>860.37972012448586</v>
      </c>
      <c r="O8" s="9">
        <f>'Correct for Drift'!W202</f>
        <v>3478.4112661075751</v>
      </c>
      <c r="P8" s="9">
        <f>'Correct for Drift'!X202</f>
        <v>816.23341892223675</v>
      </c>
      <c r="Q8" s="9">
        <f>'Correct for Drift'!Y202</f>
        <v>3565.4676554735056</v>
      </c>
      <c r="R8" s="9">
        <f>'Correct for Drift'!Z202</f>
        <v>799.51465284333835</v>
      </c>
      <c r="S8" s="9">
        <f>'Correct for Drift'!AA202</f>
        <v>3227.466352479611</v>
      </c>
      <c r="V8" s="52" t="s">
        <v>184</v>
      </c>
      <c r="W8" s="16">
        <v>0.88450000000000006</v>
      </c>
      <c r="X8" s="9">
        <f>W8/W$8</f>
        <v>1</v>
      </c>
      <c r="Y8" s="9"/>
    </row>
    <row r="9" spans="1:26" x14ac:dyDescent="0.35">
      <c r="A9" t="s">
        <v>40</v>
      </c>
      <c r="B9" t="s">
        <v>268</v>
      </c>
      <c r="C9" t="s">
        <v>175</v>
      </c>
      <c r="D9" s="9">
        <f>'Correct for Drift'!L203</f>
        <v>83953.259663640172</v>
      </c>
      <c r="E9" s="9">
        <f>'Correct for Drift'!M203</f>
        <v>146437.24309978919</v>
      </c>
      <c r="F9" s="9">
        <f>'Correct for Drift'!N203</f>
        <v>604.22174319822068</v>
      </c>
      <c r="G9" s="9">
        <f>'Correct for Drift'!O203</f>
        <v>582.35964781253347</v>
      </c>
      <c r="H9" s="9">
        <f>'Correct for Drift'!P203</f>
        <v>741.75487233377396</v>
      </c>
      <c r="I9" s="9">
        <f>'Correct for Drift'!Q203</f>
        <v>128.54483246895427</v>
      </c>
      <c r="J9" s="9">
        <f>'Correct for Drift'!R203</f>
        <v>117.1557643888128</v>
      </c>
      <c r="K9" s="9">
        <f>'Correct for Drift'!S203</f>
        <v>445.81106997241557</v>
      </c>
      <c r="L9" s="9">
        <f>'Correct for Drift'!T203</f>
        <v>126.71986671554717</v>
      </c>
      <c r="M9" s="9">
        <f>'Correct for Drift'!U203</f>
        <v>641.34642489682358</v>
      </c>
      <c r="N9" s="9">
        <f>'Correct for Drift'!V203</f>
        <v>174.17250291842626</v>
      </c>
      <c r="O9" s="9">
        <f>'Correct for Drift'!W203</f>
        <v>798.52886936163497</v>
      </c>
      <c r="P9" s="9">
        <f>'Correct for Drift'!X203</f>
        <v>170.9504468424048</v>
      </c>
      <c r="Q9" s="9">
        <f>'Correct for Drift'!Y203</f>
        <v>847.66630314665156</v>
      </c>
      <c r="R9" s="9">
        <f>'Correct for Drift'!Z203</f>
        <v>196.74351315677922</v>
      </c>
      <c r="S9" s="9">
        <f>'Correct for Drift'!AA203</f>
        <v>697.84378185805565</v>
      </c>
      <c r="V9" s="43" t="s">
        <v>224</v>
      </c>
      <c r="W9" s="16">
        <v>0.11109999999999999</v>
      </c>
      <c r="X9" s="8">
        <f>W9/W$8</f>
        <v>0.12560768795929902</v>
      </c>
      <c r="Y9" s="9"/>
    </row>
    <row r="10" spans="1:26" x14ac:dyDescent="0.35">
      <c r="A10" t="s">
        <v>42</v>
      </c>
      <c r="B10" t="s">
        <v>271</v>
      </c>
      <c r="C10" t="s">
        <v>175</v>
      </c>
      <c r="D10" s="9">
        <f>'Correct for Drift'!L204</f>
        <v>841791.80495135882</v>
      </c>
      <c r="E10" s="9">
        <f>'Correct for Drift'!M204</f>
        <v>1457596.7518982824</v>
      </c>
      <c r="F10" s="9">
        <f>'Correct for Drift'!N204</f>
        <v>228.93627719416966</v>
      </c>
      <c r="G10" s="9">
        <f>'Correct for Drift'!O204</f>
        <v>67.052628231853376</v>
      </c>
      <c r="H10" s="9">
        <f>'Correct for Drift'!P204</f>
        <v>77.043900774814546</v>
      </c>
      <c r="I10" s="9">
        <f>'Correct for Drift'!Q204</f>
        <v>21.335387301595439</v>
      </c>
      <c r="J10" s="9">
        <f>'Correct for Drift'!R204</f>
        <v>26.888163987601558</v>
      </c>
      <c r="K10" s="9">
        <f>'Correct for Drift'!S204</f>
        <v>993.65297302954252</v>
      </c>
      <c r="L10" s="9">
        <f>'Correct for Drift'!T204</f>
        <v>34.982969468964157</v>
      </c>
      <c r="M10" s="9">
        <f>'Correct for Drift'!U204</f>
        <v>-21.215420956854146</v>
      </c>
      <c r="N10" s="9">
        <f>'Correct for Drift'!V204</f>
        <v>5.7926106155893251</v>
      </c>
      <c r="O10" s="9">
        <f>'Correct for Drift'!W204</f>
        <v>78.427219842635168</v>
      </c>
      <c r="P10" s="9">
        <f>'Correct for Drift'!X204</f>
        <v>21.729833929583211</v>
      </c>
      <c r="Q10" s="9">
        <f>'Correct for Drift'!Y204</f>
        <v>85.786607838502348</v>
      </c>
      <c r="R10" s="9">
        <f>'Correct for Drift'!Z204</f>
        <v>19.50886307207556</v>
      </c>
      <c r="S10" s="9">
        <f>'Correct for Drift'!AA204</f>
        <v>-98.73928576460905</v>
      </c>
      <c r="V10" s="52" t="s">
        <v>185</v>
      </c>
      <c r="W10" s="9">
        <v>1</v>
      </c>
      <c r="X10" s="9">
        <v>1</v>
      </c>
      <c r="Y10" s="9"/>
    </row>
    <row r="11" spans="1:26" x14ac:dyDescent="0.35">
      <c r="A11" t="s">
        <v>44</v>
      </c>
      <c r="B11" t="s">
        <v>269</v>
      </c>
      <c r="C11" t="s">
        <v>175</v>
      </c>
      <c r="D11" s="9">
        <f>'Correct for Drift'!L205</f>
        <v>4095390.3486634726</v>
      </c>
      <c r="E11" s="9">
        <f>'Correct for Drift'!M205</f>
        <v>7055678.6875018328</v>
      </c>
      <c r="F11" s="9">
        <f>'Correct for Drift'!N205</f>
        <v>1091.1055371105813</v>
      </c>
      <c r="G11" s="9">
        <f>'Correct for Drift'!O205</f>
        <v>271.95832008221385</v>
      </c>
      <c r="H11" s="9">
        <f>'Correct for Drift'!P205</f>
        <v>319.2453192621777</v>
      </c>
      <c r="I11" s="9">
        <f>'Correct for Drift'!Q205</f>
        <v>111.65634588640756</v>
      </c>
      <c r="J11" s="9">
        <f>'Correct for Drift'!R205</f>
        <v>117.89923185752104</v>
      </c>
      <c r="K11" s="9">
        <f>'Correct for Drift'!S205</f>
        <v>4772.4714637639381</v>
      </c>
      <c r="L11" s="9">
        <f>'Correct for Drift'!T205</f>
        <v>178.11945741666736</v>
      </c>
      <c r="M11" s="9">
        <f>'Correct for Drift'!U205</f>
        <v>270.12700273326834</v>
      </c>
      <c r="N11" s="9">
        <f>'Correct for Drift'!V205</f>
        <v>75.207295996102772</v>
      </c>
      <c r="O11" s="9">
        <f>'Correct for Drift'!W205</f>
        <v>353.94298651960452</v>
      </c>
      <c r="P11" s="9">
        <f>'Correct for Drift'!X205</f>
        <v>77.467351468708785</v>
      </c>
      <c r="Q11" s="9">
        <f>'Correct for Drift'!Y205</f>
        <v>345.56602886222123</v>
      </c>
      <c r="R11" s="9">
        <f>'Correct for Drift'!Z205</f>
        <v>96.212329672743763</v>
      </c>
      <c r="S11" s="9">
        <f>'Correct for Drift'!AA205</f>
        <v>194.64990058505782</v>
      </c>
      <c r="V11" s="43" t="s">
        <v>226</v>
      </c>
      <c r="W11" s="16">
        <v>0.27200000000000002</v>
      </c>
      <c r="X11" s="8">
        <f>W11/W$13</f>
        <v>1.5813953488372094</v>
      </c>
      <c r="Y11" s="9"/>
    </row>
    <row r="12" spans="1:26" x14ac:dyDescent="0.35">
      <c r="A12" t="s">
        <v>46</v>
      </c>
      <c r="B12" t="s">
        <v>270</v>
      </c>
      <c r="C12" t="s">
        <v>175</v>
      </c>
      <c r="D12" s="9">
        <f>'Correct for Drift'!L206</f>
        <v>7987241.1367136436</v>
      </c>
      <c r="E12" s="9">
        <f>'Correct for Drift'!M206</f>
        <v>13902982.059878472</v>
      </c>
      <c r="F12" s="9">
        <f>'Correct for Drift'!N206</f>
        <v>1762.5037639034422</v>
      </c>
      <c r="G12" s="9">
        <f>'Correct for Drift'!O206</f>
        <v>149.69696648828031</v>
      </c>
      <c r="H12" s="9">
        <f>'Correct for Drift'!P206</f>
        <v>164.79918559888344</v>
      </c>
      <c r="I12" s="9">
        <f>'Correct for Drift'!Q206</f>
        <v>105.35052855137593</v>
      </c>
      <c r="J12" s="9">
        <f>'Correct for Drift'!R206</f>
        <v>171.37681821641445</v>
      </c>
      <c r="K12" s="9">
        <f>'Correct for Drift'!S206</f>
        <v>9064.5593737555882</v>
      </c>
      <c r="L12" s="9">
        <f>'Correct for Drift'!T206</f>
        <v>234.6972000683412</v>
      </c>
      <c r="M12" s="9">
        <f>'Correct for Drift'!U206</f>
        <v>80.207665049457688</v>
      </c>
      <c r="N12" s="9">
        <f>'Correct for Drift'!V206</f>
        <v>30.774625459385312</v>
      </c>
      <c r="O12" s="9">
        <f>'Correct for Drift'!W206</f>
        <v>167.38577573628666</v>
      </c>
      <c r="P12" s="9">
        <f>'Correct for Drift'!X206</f>
        <v>50.330704782986828</v>
      </c>
      <c r="Q12" s="9">
        <f>'Correct for Drift'!Y206</f>
        <v>168.72760140746993</v>
      </c>
      <c r="R12" s="9">
        <f>'Correct for Drift'!Z206</f>
        <v>56.388942753791397</v>
      </c>
      <c r="S12" s="9">
        <f>'Correct for Drift'!AA206</f>
        <v>19.218467655986785</v>
      </c>
      <c r="V12" s="43" t="s">
        <v>225</v>
      </c>
      <c r="W12" s="16">
        <v>0.122</v>
      </c>
      <c r="X12" s="8">
        <f>W12/W$13</f>
        <v>0.70930232558139539</v>
      </c>
      <c r="Y12" s="9"/>
    </row>
    <row r="13" spans="1:26" x14ac:dyDescent="0.35">
      <c r="A13" t="s">
        <v>48</v>
      </c>
      <c r="B13" t="s">
        <v>26</v>
      </c>
      <c r="C13" t="s">
        <v>175</v>
      </c>
      <c r="D13" s="9">
        <f>'Correct for Drift'!L207</f>
        <v>1322.9468412165693</v>
      </c>
      <c r="E13" s="9">
        <f>'Correct for Drift'!M207</f>
        <v>2314.5369534679735</v>
      </c>
      <c r="F13" s="9">
        <f>'Correct for Drift'!N207</f>
        <v>31.481204052443797</v>
      </c>
      <c r="G13" s="9">
        <f>'Correct for Drift'!O207</f>
        <v>33.909212119179685</v>
      </c>
      <c r="H13" s="9">
        <f>'Correct for Drift'!P207</f>
        <v>32.500737734833386</v>
      </c>
      <c r="I13" s="9">
        <f>'Correct for Drift'!Q207</f>
        <v>6.7912474605141764</v>
      </c>
      <c r="J13" s="9">
        <f>'Correct for Drift'!R207</f>
        <v>3.2186533036477982</v>
      </c>
      <c r="K13" s="9">
        <f>'Correct for Drift'!S207</f>
        <v>18.799013562440688</v>
      </c>
      <c r="L13" s="9">
        <f>'Correct for Drift'!T207</f>
        <v>5.7380618358336077</v>
      </c>
      <c r="M13" s="9">
        <f>'Correct for Drift'!U207</f>
        <v>-39.824026643795676</v>
      </c>
      <c r="N13" s="9">
        <f>'Correct for Drift'!V207</f>
        <v>2.1935458834734618</v>
      </c>
      <c r="O13" s="9">
        <f>'Correct for Drift'!W207</f>
        <v>48.920325547840669</v>
      </c>
      <c r="P13" s="9">
        <f>'Correct for Drift'!X207</f>
        <v>8.301706955145093</v>
      </c>
      <c r="Q13" s="9">
        <f>'Correct for Drift'!Y207</f>
        <v>35.760145418444218</v>
      </c>
      <c r="R13" s="9">
        <f>'Correct for Drift'!Z207</f>
        <v>6.1020026890521892</v>
      </c>
      <c r="S13" s="9">
        <f>'Correct for Drift'!AA207</f>
        <v>-129.27202395474347</v>
      </c>
      <c r="V13" s="52" t="s">
        <v>186</v>
      </c>
      <c r="W13" s="16">
        <v>0.17199999999999999</v>
      </c>
      <c r="X13" s="9">
        <f>W13/W$13</f>
        <v>1</v>
      </c>
      <c r="Y13" s="9"/>
    </row>
    <row r="14" spans="1:26" x14ac:dyDescent="0.35">
      <c r="A14" t="s">
        <v>51</v>
      </c>
      <c r="B14" t="s">
        <v>26</v>
      </c>
      <c r="C14" t="s">
        <v>175</v>
      </c>
      <c r="D14" s="9">
        <f>'Correct for Drift'!L208</f>
        <v>1025.7556130208952</v>
      </c>
      <c r="E14" s="9">
        <f>'Correct for Drift'!M208</f>
        <v>1755.0445504143372</v>
      </c>
      <c r="F14" s="9">
        <f>'Correct for Drift'!N208</f>
        <v>26.879763966535823</v>
      </c>
      <c r="G14" s="9">
        <f>'Correct for Drift'!O208</f>
        <v>18.421803259188767</v>
      </c>
      <c r="H14" s="9">
        <f>'Correct for Drift'!P208</f>
        <v>24.284536219816822</v>
      </c>
      <c r="I14" s="9">
        <f>'Correct for Drift'!Q208</f>
        <v>5.1284455526916908</v>
      </c>
      <c r="J14" s="9">
        <f>'Correct for Drift'!R208</f>
        <v>6.6284625083202382</v>
      </c>
      <c r="K14" s="9">
        <f>'Correct for Drift'!S208</f>
        <v>16.20257640452391</v>
      </c>
      <c r="L14" s="9">
        <f>'Correct for Drift'!T208</f>
        <v>2.1913414512712253</v>
      </c>
      <c r="M14" s="9">
        <f>'Correct for Drift'!U208</f>
        <v>-65.394825471076373</v>
      </c>
      <c r="N14" s="9">
        <f>'Correct for Drift'!V208</f>
        <v>-5.6144720657636498</v>
      </c>
      <c r="O14" s="9">
        <f>'Correct for Drift'!W208</f>
        <v>22.072452950876823</v>
      </c>
      <c r="P14" s="9">
        <f>'Correct for Drift'!X208</f>
        <v>4.0456174766263429</v>
      </c>
      <c r="Q14" s="9">
        <f>'Correct for Drift'!Y208</f>
        <v>22.429574007925829</v>
      </c>
      <c r="R14" s="9">
        <f>'Correct for Drift'!Z208</f>
        <v>6.2456005209977965</v>
      </c>
      <c r="S14" s="9">
        <f>'Correct for Drift'!AA208</f>
        <v>-152.47784958755022</v>
      </c>
      <c r="V14" s="43" t="s">
        <v>239</v>
      </c>
      <c r="W14" s="16">
        <v>5.7000000000000002E-2</v>
      </c>
      <c r="X14" s="8">
        <f>W14/W$13</f>
        <v>0.33139534883720934</v>
      </c>
      <c r="Y14" s="9"/>
    </row>
    <row r="15" spans="1:26" x14ac:dyDescent="0.35">
      <c r="A15" t="s">
        <v>53</v>
      </c>
      <c r="B15" t="s">
        <v>26</v>
      </c>
      <c r="C15" t="s">
        <v>175</v>
      </c>
      <c r="D15" s="9">
        <f>'Correct for Drift'!L209</f>
        <v>792.41481629232248</v>
      </c>
      <c r="E15" s="9">
        <f>'Correct for Drift'!M209</f>
        <v>1435.4795425164689</v>
      </c>
      <c r="F15" s="9">
        <f>'Correct for Drift'!N209</f>
        <v>22.271655790523493</v>
      </c>
      <c r="G15" s="9">
        <f>'Correct for Drift'!O209</f>
        <v>24.794760884804287</v>
      </c>
      <c r="H15" s="9">
        <f>'Correct for Drift'!P209</f>
        <v>36.184307934535283</v>
      </c>
      <c r="I15" s="9">
        <f>'Correct for Drift'!Q209</f>
        <v>4.7581181507877499</v>
      </c>
      <c r="J15" s="9">
        <f>'Correct for Drift'!R209</f>
        <v>4.4158924880178709</v>
      </c>
      <c r="K15" s="9">
        <f>'Correct for Drift'!S209</f>
        <v>6.976228560343273</v>
      </c>
      <c r="L15" s="9">
        <f>'Correct for Drift'!T209</f>
        <v>4.7699677089411638</v>
      </c>
      <c r="M15" s="9">
        <f>'Correct for Drift'!U209</f>
        <v>-62.443900603892075</v>
      </c>
      <c r="N15" s="9">
        <f>'Correct for Drift'!V209</f>
        <v>-1.9315457768868463</v>
      </c>
      <c r="O15" s="9">
        <f>'Correct for Drift'!W209</f>
        <v>19.119126367763954</v>
      </c>
      <c r="P15" s="9">
        <f>'Correct for Drift'!X209</f>
        <v>6.2555241246336335</v>
      </c>
      <c r="Q15" s="9">
        <f>'Correct for Drift'!Y209</f>
        <v>20.581352030533836</v>
      </c>
      <c r="R15" s="9">
        <f>'Correct for Drift'!Z209</f>
        <v>4.4014489037103415</v>
      </c>
      <c r="S15" s="9">
        <f>'Correct for Drift'!AA209</f>
        <v>-145.10655921216386</v>
      </c>
      <c r="V15" s="43" t="s">
        <v>230</v>
      </c>
      <c r="W15" s="16">
        <v>5.5999999999999994E-2</v>
      </c>
      <c r="X15" s="8">
        <f>W15/W$13</f>
        <v>0.32558139534883718</v>
      </c>
      <c r="Y15" s="9"/>
    </row>
    <row r="16" spans="1:26" x14ac:dyDescent="0.35">
      <c r="A16" t="s">
        <v>55</v>
      </c>
      <c r="B16" t="s">
        <v>26</v>
      </c>
      <c r="C16" t="s">
        <v>175</v>
      </c>
      <c r="D16" s="9">
        <f>'Correct for Drift'!L210</f>
        <v>838.42184891870897</v>
      </c>
      <c r="E16" s="9">
        <f>'Correct for Drift'!M210</f>
        <v>1476.1106718006411</v>
      </c>
      <c r="F16" s="9">
        <f>'Correct for Drift'!N210</f>
        <v>29.953512617760364</v>
      </c>
      <c r="G16" s="9">
        <f>'Correct for Drift'!O210</f>
        <v>37.446537319110362</v>
      </c>
      <c r="H16" s="9">
        <f>'Correct for Drift'!P210</f>
        <v>38.926537319110366</v>
      </c>
      <c r="I16" s="9">
        <f>'Correct for Drift'!Q210</f>
        <v>3.4533198302213943</v>
      </c>
      <c r="J16" s="9">
        <f>'Correct for Drift'!R210</f>
        <v>6.785370642559041</v>
      </c>
      <c r="K16" s="9">
        <f>'Correct for Drift'!S210</f>
        <v>18.06649302020946</v>
      </c>
      <c r="L16" s="9">
        <f>'Correct for Drift'!T210</f>
        <v>4.543446861065509</v>
      </c>
      <c r="M16" s="9">
        <f>'Correct for Drift'!U210</f>
        <v>-41.778323486800645</v>
      </c>
      <c r="N16" s="9">
        <f>'Correct for Drift'!V210</f>
        <v>2.1085634419363224</v>
      </c>
      <c r="O16" s="9">
        <f>'Correct for Drift'!W210</f>
        <v>46.958376292367177</v>
      </c>
      <c r="P16" s="9">
        <f>'Correct for Drift'!X210</f>
        <v>9.4111419870396382</v>
      </c>
      <c r="Q16" s="9">
        <f>'Correct for Drift'!Y210</f>
        <v>39.884655760224227</v>
      </c>
      <c r="R16" s="9">
        <f>'Correct for Drift'!Z210</f>
        <v>12.407020752975129</v>
      </c>
      <c r="S16" s="9">
        <f>'Correct for Drift'!AA210</f>
        <v>-130.16705446891689</v>
      </c>
      <c r="V16" s="52" t="s">
        <v>187</v>
      </c>
      <c r="W16" s="16">
        <v>0.14990000000000001</v>
      </c>
      <c r="X16" s="9">
        <f>W16/W$16</f>
        <v>1</v>
      </c>
      <c r="Y16" s="9"/>
    </row>
    <row r="17" spans="1:25" x14ac:dyDescent="0.35">
      <c r="A17" t="s">
        <v>57</v>
      </c>
      <c r="B17" t="s">
        <v>26</v>
      </c>
      <c r="C17" t="s">
        <v>175</v>
      </c>
      <c r="D17" s="9">
        <f>'Correct for Drift'!L211</f>
        <v>614.32192546517854</v>
      </c>
      <c r="E17" s="9">
        <f>'Correct for Drift'!M211</f>
        <v>1080.5921721393122</v>
      </c>
      <c r="F17" s="9">
        <f>'Correct for Drift'!N211</f>
        <v>20.462550953820813</v>
      </c>
      <c r="G17" s="9">
        <f>'Correct for Drift'!O211</f>
        <v>22.63477880388346</v>
      </c>
      <c r="H17" s="9">
        <f>'Correct for Drift'!P211</f>
        <v>17.131493126911955</v>
      </c>
      <c r="I17" s="9">
        <f>'Correct for Drift'!Q211</f>
        <v>4.0082728805325356</v>
      </c>
      <c r="J17" s="9">
        <f>'Correct for Drift'!R211</f>
        <v>2.1981766896362496</v>
      </c>
      <c r="K17" s="9">
        <f>'Correct for Drift'!S211</f>
        <v>11.008973617892856</v>
      </c>
      <c r="L17" s="9">
        <f>'Correct for Drift'!T211</f>
        <v>3.2869627612223562</v>
      </c>
      <c r="M17" s="9">
        <f>'Correct for Drift'!U211</f>
        <v>-65.82564887175073</v>
      </c>
      <c r="N17" s="9">
        <f>'Correct for Drift'!V211</f>
        <v>-1.5847643582451063</v>
      </c>
      <c r="O17" s="9">
        <f>'Correct for Drift'!W211</f>
        <v>18.714113068751466</v>
      </c>
      <c r="P17" s="9">
        <f>'Correct for Drift'!X211</f>
        <v>5.1394868089464287</v>
      </c>
      <c r="Q17" s="9">
        <f>'Correct for Drift'!Y211</f>
        <v>15.007901558080484</v>
      </c>
      <c r="R17" s="9">
        <f>'Correct for Drift'!Z211</f>
        <v>5.8638798447394818</v>
      </c>
      <c r="S17" s="9">
        <f>'Correct for Drift'!AA211</f>
        <v>-153.29303346861616</v>
      </c>
      <c r="V17" s="43" t="s">
        <v>228</v>
      </c>
      <c r="W17" s="16">
        <v>0.1124</v>
      </c>
      <c r="X17" s="8">
        <f>W17/W$16</f>
        <v>0.74983322214809867</v>
      </c>
      <c r="Y17" s="9"/>
    </row>
    <row r="18" spans="1:25" x14ac:dyDescent="0.35">
      <c r="A18" t="s">
        <v>59</v>
      </c>
      <c r="B18" t="s">
        <v>272</v>
      </c>
      <c r="C18" t="s">
        <v>175</v>
      </c>
      <c r="D18" s="9">
        <f>'Correct for Drift'!L212</f>
        <v>47.919312194127976</v>
      </c>
      <c r="E18" s="9">
        <f>'Correct for Drift'!M212</f>
        <v>46.286831650550994</v>
      </c>
      <c r="F18" s="9">
        <f>'Correct for Drift'!N212</f>
        <v>616694.80089041754</v>
      </c>
      <c r="G18" s="9">
        <f>'Correct for Drift'!O212</f>
        <v>616259.17029080063</v>
      </c>
      <c r="H18" s="9">
        <f>'Correct for Drift'!P212</f>
        <v>791412.24711332214</v>
      </c>
      <c r="I18" s="9">
        <f>'Correct for Drift'!Q212</f>
        <v>142683.82002524575</v>
      </c>
      <c r="J18" s="9">
        <f>'Correct for Drift'!R212</f>
        <v>120667.3248041289</v>
      </c>
      <c r="K18" s="9">
        <f>'Correct for Drift'!S212</f>
        <v>395788.13251551479</v>
      </c>
      <c r="L18" s="9">
        <f>'Correct for Drift'!T212</f>
        <v>137203.44442000595</v>
      </c>
      <c r="M18" s="9">
        <f>'Correct for Drift'!U212</f>
        <v>833941.75969658373</v>
      </c>
      <c r="N18" s="9">
        <f>'Correct for Drift'!V212</f>
        <v>206202.43783636068</v>
      </c>
      <c r="O18" s="9">
        <f>'Correct for Drift'!W212</f>
        <v>818138.56643698912</v>
      </c>
      <c r="P18" s="9">
        <f>'Correct for Drift'!X212</f>
        <v>187312.44412461013</v>
      </c>
      <c r="Q18" s="9">
        <f>'Correct for Drift'!Y212</f>
        <v>847508.09275831247</v>
      </c>
      <c r="R18" s="9">
        <f>'Correct for Drift'!Z212</f>
        <v>189671.62984289438</v>
      </c>
      <c r="S18" s="9">
        <f>'Correct for Drift'!AA212</f>
        <v>822932.02811798418</v>
      </c>
      <c r="V18" s="43" t="s">
        <v>227</v>
      </c>
      <c r="W18" s="16">
        <v>0.13819999999999999</v>
      </c>
      <c r="X18" s="8">
        <f>W18/W$16</f>
        <v>0.92194796531020673</v>
      </c>
      <c r="Y18" s="9"/>
    </row>
    <row r="19" spans="1:25" x14ac:dyDescent="0.35">
      <c r="A19" t="s">
        <v>59</v>
      </c>
      <c r="B19" t="s">
        <v>272</v>
      </c>
      <c r="C19" t="s">
        <v>175</v>
      </c>
      <c r="D19" s="9">
        <f>'Correct for Drift'!L213</f>
        <v>-9.6007587624363495</v>
      </c>
      <c r="E19" s="9">
        <f>'Correct for Drift'!M213</f>
        <v>-42.352189450996043</v>
      </c>
      <c r="F19" s="9">
        <f>'Correct for Drift'!N213</f>
        <v>619139.24246824731</v>
      </c>
      <c r="G19" s="9">
        <f>'Correct for Drift'!O213</f>
        <v>619146.48502673884</v>
      </c>
      <c r="H19" s="9">
        <f>'Correct for Drift'!P213</f>
        <v>796438.87181708449</v>
      </c>
      <c r="I19" s="9">
        <f>'Correct for Drift'!Q213</f>
        <v>142379.20854865742</v>
      </c>
      <c r="J19" s="9">
        <f>'Correct for Drift'!R213</f>
        <v>120583.76159610471</v>
      </c>
      <c r="K19" s="9">
        <f>'Correct for Drift'!S213</f>
        <v>395256.68877596187</v>
      </c>
      <c r="L19" s="9">
        <f>'Correct for Drift'!T213</f>
        <v>137394.24069224871</v>
      </c>
      <c r="M19" s="9">
        <f>'Correct for Drift'!U213</f>
        <v>835525.78303849383</v>
      </c>
      <c r="N19" s="9">
        <f>'Correct for Drift'!V213</f>
        <v>206430.43327258027</v>
      </c>
      <c r="O19" s="9">
        <f>'Correct for Drift'!W213</f>
        <v>819411.16119727958</v>
      </c>
      <c r="P19" s="9">
        <f>'Correct for Drift'!X213</f>
        <v>186490.15852732881</v>
      </c>
      <c r="Q19" s="9">
        <f>'Correct for Drift'!Y213</f>
        <v>849643.18831944885</v>
      </c>
      <c r="R19" s="9">
        <f>'Correct for Drift'!Z213</f>
        <v>189530.81614179933</v>
      </c>
      <c r="S19" s="9">
        <f>'Correct for Drift'!AA213</f>
        <v>826345.1852681681</v>
      </c>
      <c r="V19" s="43" t="s">
        <v>229</v>
      </c>
      <c r="W19" s="16">
        <v>7.3800000000000004E-2</v>
      </c>
      <c r="X19" s="8">
        <f>W19/W$16</f>
        <v>0.49232821881254168</v>
      </c>
      <c r="Y19" s="9"/>
    </row>
    <row r="20" spans="1:25" x14ac:dyDescent="0.35">
      <c r="A20" t="s">
        <v>62</v>
      </c>
      <c r="B20" t="s">
        <v>26</v>
      </c>
      <c r="C20" t="s">
        <v>175</v>
      </c>
      <c r="D20" s="9">
        <f>'Correct for Drift'!L214</f>
        <v>517.60323640960814</v>
      </c>
      <c r="E20" s="9">
        <f>'Correct for Drift'!M214</f>
        <v>873.35051432058935</v>
      </c>
      <c r="F20" s="9">
        <f>'Correct for Drift'!N214</f>
        <v>374.37591333536773</v>
      </c>
      <c r="G20" s="9">
        <f>'Correct for Drift'!O214</f>
        <v>387.42523239897122</v>
      </c>
      <c r="H20" s="9">
        <f>'Correct for Drift'!P214</f>
        <v>475.74523780461226</v>
      </c>
      <c r="I20" s="9">
        <f>'Correct for Drift'!Q214</f>
        <v>85.498913827974988</v>
      </c>
      <c r="J20" s="9">
        <f>'Correct for Drift'!R214</f>
        <v>62.936614997757538</v>
      </c>
      <c r="K20" s="9">
        <f>'Correct for Drift'!S214</f>
        <v>217.63121204488124</v>
      </c>
      <c r="L20" s="9">
        <f>'Correct for Drift'!T214</f>
        <v>80.472391377713052</v>
      </c>
      <c r="M20" s="9">
        <f>'Correct for Drift'!U214</f>
        <v>396.97555870955932</v>
      </c>
      <c r="N20" s="9">
        <f>'Correct for Drift'!V214</f>
        <v>102.65549710197214</v>
      </c>
      <c r="O20" s="9">
        <f>'Correct for Drift'!W214</f>
        <v>463.77528024932423</v>
      </c>
      <c r="P20" s="9">
        <f>'Correct for Drift'!X214</f>
        <v>104.07189487210395</v>
      </c>
      <c r="Q20" s="9">
        <f>'Correct for Drift'!Y214</f>
        <v>476.05853995812532</v>
      </c>
      <c r="R20" s="9">
        <f>'Correct for Drift'!Z214</f>
        <v>104.45251605784318</v>
      </c>
      <c r="S20" s="9">
        <f>'Correct for Drift'!AA214</f>
        <v>290.5308998165151</v>
      </c>
      <c r="V20" s="43" t="s">
        <v>231</v>
      </c>
      <c r="W20" s="16">
        <v>0.26750000000000002</v>
      </c>
      <c r="X20" s="8">
        <f>W20/W$16</f>
        <v>1.7845230153435625</v>
      </c>
      <c r="Y20" s="9"/>
    </row>
    <row r="21" spans="1:25" x14ac:dyDescent="0.35">
      <c r="A21" t="s">
        <v>62</v>
      </c>
      <c r="B21" t="s">
        <v>26</v>
      </c>
      <c r="C21" t="s">
        <v>175</v>
      </c>
      <c r="D21" s="9">
        <f>'Correct for Drift'!L215</f>
        <v>544.47589612097352</v>
      </c>
      <c r="E21" s="9">
        <f>'Correct for Drift'!M215</f>
        <v>892.21686647821525</v>
      </c>
      <c r="F21" s="9">
        <f>'Correct for Drift'!N215</f>
        <v>99.79522811931399</v>
      </c>
      <c r="G21" s="9">
        <f>'Correct for Drift'!O215</f>
        <v>101.84125720207771</v>
      </c>
      <c r="H21" s="9">
        <f>'Correct for Drift'!P215</f>
        <v>131.30425470335524</v>
      </c>
      <c r="I21" s="9">
        <f>'Correct for Drift'!Q215</f>
        <v>17.589591223810658</v>
      </c>
      <c r="J21" s="9">
        <f>'Correct for Drift'!R215</f>
        <v>16.287299585955001</v>
      </c>
      <c r="K21" s="9">
        <f>'Correct for Drift'!S215</f>
        <v>54.484150672323494</v>
      </c>
      <c r="L21" s="9">
        <f>'Correct for Drift'!T215</f>
        <v>18.236968805232983</v>
      </c>
      <c r="M21" s="9">
        <f>'Correct for Drift'!U215</f>
        <v>40.103892858723043</v>
      </c>
      <c r="N21" s="9">
        <f>'Correct for Drift'!V215</f>
        <v>24.644308114585151</v>
      </c>
      <c r="O21" s="9">
        <f>'Correct for Drift'!W215</f>
        <v>111.20200999705673</v>
      </c>
      <c r="P21" s="9">
        <f>'Correct for Drift'!X215</f>
        <v>36.672016476729496</v>
      </c>
      <c r="Q21" s="9">
        <f>'Correct for Drift'!Y215</f>
        <v>109.01979780599542</v>
      </c>
      <c r="R21" s="9">
        <f>'Correct for Drift'!Z215</f>
        <v>24.002969095498383</v>
      </c>
      <c r="S21" s="9">
        <f>'Correct for Drift'!AA215</f>
        <v>-56.031603312359977</v>
      </c>
      <c r="V21" s="52" t="s">
        <v>188</v>
      </c>
      <c r="W21" s="16">
        <v>0.47810000000000002</v>
      </c>
      <c r="X21" s="9">
        <f>W21/W$21</f>
        <v>1</v>
      </c>
      <c r="Y21" s="9"/>
    </row>
    <row r="22" spans="1:25" x14ac:dyDescent="0.35">
      <c r="A22" s="26" t="s">
        <v>65</v>
      </c>
      <c r="B22" s="26" t="s">
        <v>273</v>
      </c>
      <c r="C22" s="26" t="s">
        <v>175</v>
      </c>
      <c r="D22" s="27">
        <f>'Correct for Drift'!L216</f>
        <v>839277.84496600146</v>
      </c>
      <c r="E22" s="27">
        <f>'Correct for Drift'!M216</f>
        <v>1459891.4251297154</v>
      </c>
      <c r="F22" s="27">
        <f>'Correct for Drift'!N216</f>
        <v>235.29371866354779</v>
      </c>
      <c r="G22" s="27">
        <f>'Correct for Drift'!O216</f>
        <v>56.178319730713625</v>
      </c>
      <c r="H22" s="27">
        <f>'Correct for Drift'!P216</f>
        <v>85.876784249723983</v>
      </c>
      <c r="I22" s="27">
        <f>'Correct for Drift'!Q216</f>
        <v>20.989808919122254</v>
      </c>
      <c r="J22" s="27">
        <f>'Correct for Drift'!R216</f>
        <v>26.203931917026381</v>
      </c>
      <c r="K22" s="27">
        <f>'Correct for Drift'!S216</f>
        <v>964.83122363298389</v>
      </c>
      <c r="L22" s="27">
        <f>'Correct for Drift'!T216</f>
        <v>37.569502218277222</v>
      </c>
      <c r="M22" s="27">
        <f>'Correct for Drift'!U216</f>
        <v>-12.952428951163157</v>
      </c>
      <c r="N22" s="27">
        <f>'Correct for Drift'!V216</f>
        <v>4.6515629233140032</v>
      </c>
      <c r="O22" s="27">
        <f>'Correct for Drift'!W216</f>
        <v>80.950669064206579</v>
      </c>
      <c r="P22" s="27">
        <f>'Correct for Drift'!X216</f>
        <v>21.305480924711247</v>
      </c>
      <c r="Q22" s="27">
        <f>'Correct for Drift'!Y216</f>
        <v>80.636956059316219</v>
      </c>
      <c r="R22" s="27">
        <f>'Correct for Drift'!Z216</f>
        <v>17.890935605994798</v>
      </c>
      <c r="S22" s="27">
        <f>'Correct for Drift'!AA216</f>
        <v>-92.491481017369765</v>
      </c>
      <c r="V22" s="43" t="s">
        <v>232</v>
      </c>
      <c r="W22" s="16">
        <v>0.52190000000000003</v>
      </c>
      <c r="X22" s="8">
        <f>W22/W$21</f>
        <v>1.0916126333403053</v>
      </c>
      <c r="Y22" s="9"/>
    </row>
    <row r="23" spans="1:25" x14ac:dyDescent="0.35">
      <c r="A23" s="26" t="s">
        <v>68</v>
      </c>
      <c r="B23" s="26" t="s">
        <v>274</v>
      </c>
      <c r="C23" s="26" t="s">
        <v>175</v>
      </c>
      <c r="D23" s="27">
        <f>'Correct for Drift'!L217</f>
        <v>342.0945685420221</v>
      </c>
      <c r="E23" s="27">
        <f>'Correct for Drift'!M217</f>
        <v>600.1374175935473</v>
      </c>
      <c r="F23" s="27">
        <f>'Correct for Drift'!N217</f>
        <v>63.537843316879105</v>
      </c>
      <c r="G23" s="27">
        <f>'Correct for Drift'!O217</f>
        <v>6213379.6689798068</v>
      </c>
      <c r="H23" s="27">
        <f>'Correct for Drift'!P217</f>
        <v>186.24179263118512</v>
      </c>
      <c r="I23" s="27">
        <f>'Correct for Drift'!Q217</f>
        <v>5.8840472545148614</v>
      </c>
      <c r="J23" s="27">
        <f>'Correct for Drift'!R217</f>
        <v>5.0367649702654838</v>
      </c>
      <c r="K23" s="27">
        <f>'Correct for Drift'!S217</f>
        <v>16.535186339931304</v>
      </c>
      <c r="L23" s="27">
        <f>'Correct for Drift'!T217</f>
        <v>9750.8289228137692</v>
      </c>
      <c r="M23" s="27">
        <f>'Correct for Drift'!U217</f>
        <v>1232.9804603859466</v>
      </c>
      <c r="N23" s="27">
        <f>'Correct for Drift'!V217</f>
        <v>5.4793166249694814</v>
      </c>
      <c r="O23" s="27">
        <f>'Correct for Drift'!W217</f>
        <v>25.424342165311309</v>
      </c>
      <c r="P23" s="27">
        <f>'Correct for Drift'!X217</f>
        <v>1.6436129710542797</v>
      </c>
      <c r="Q23" s="27">
        <f>'Correct for Drift'!Y217</f>
        <v>32.70817227809588</v>
      </c>
      <c r="R23" s="27">
        <f>'Correct for Drift'!Z217</f>
        <v>15.676681939742171</v>
      </c>
      <c r="S23" s="27">
        <f>'Correct for Drift'!AA217</f>
        <v>-108.86102075858091</v>
      </c>
      <c r="V23" s="43" t="s">
        <v>233</v>
      </c>
      <c r="W23" s="16">
        <v>2E-3</v>
      </c>
      <c r="X23" s="8">
        <f>W23/W$26</f>
        <v>1.2779552715654952E-2</v>
      </c>
      <c r="Y23" s="9"/>
    </row>
    <row r="24" spans="1:25" x14ac:dyDescent="0.35">
      <c r="A24" s="26" t="s">
        <v>71</v>
      </c>
      <c r="B24" s="26" t="s">
        <v>275</v>
      </c>
      <c r="C24" s="26" t="s">
        <v>175</v>
      </c>
      <c r="D24" s="27">
        <f>'Correct for Drift'!L218</f>
        <v>24.633429472704542</v>
      </c>
      <c r="E24" s="27">
        <f>'Correct for Drift'!M218</f>
        <v>19.229699557029534</v>
      </c>
      <c r="F24" s="27">
        <f>'Correct for Drift'!N218</f>
        <v>6.4252695366174741</v>
      </c>
      <c r="G24" s="27">
        <f>'Correct for Drift'!O218</f>
        <v>1531.9691944581332</v>
      </c>
      <c r="H24" s="27">
        <f>'Correct for Drift'!P218</f>
        <v>8232644.3805048661</v>
      </c>
      <c r="I24" s="27">
        <f>'Correct for Drift'!Q218</f>
        <v>38.337231132003552</v>
      </c>
      <c r="J24" s="27">
        <f>'Correct for Drift'!R218</f>
        <v>3.4908073460962754</v>
      </c>
      <c r="K24" s="27">
        <f>'Correct for Drift'!S218</f>
        <v>-0.19660207979213773</v>
      </c>
      <c r="L24" s="27">
        <f>'Correct for Drift'!T218</f>
        <v>159874.15242682374</v>
      </c>
      <c r="M24" s="27">
        <f>'Correct for Drift'!U218</f>
        <v>241.62606885742875</v>
      </c>
      <c r="N24" s="27">
        <f>'Correct for Drift'!V218</f>
        <v>-10.883890740198432</v>
      </c>
      <c r="O24" s="27">
        <f>'Correct for Drift'!W218</f>
        <v>22.61889359453675</v>
      </c>
      <c r="P24" s="27">
        <f>'Correct for Drift'!X218</f>
        <v>9.9238809821363319</v>
      </c>
      <c r="Q24" s="27">
        <f>'Correct for Drift'!Y218</f>
        <v>6.047399667826312</v>
      </c>
      <c r="R24" s="27">
        <f>'Correct for Drift'!Z218</f>
        <v>4.2584583029489211</v>
      </c>
      <c r="S24" s="27">
        <f>'Correct for Drift'!AA218</f>
        <v>-179.20851583135166</v>
      </c>
      <c r="V24" s="43" t="s">
        <v>234</v>
      </c>
      <c r="W24" s="16">
        <v>0.14800000000000002</v>
      </c>
      <c r="X24" s="8">
        <f>W24/W$26</f>
        <v>0.94568690095846664</v>
      </c>
      <c r="Y24" s="9"/>
    </row>
    <row r="25" spans="1:25" x14ac:dyDescent="0.35">
      <c r="A25" s="26" t="s">
        <v>74</v>
      </c>
      <c r="B25" s="26" t="s">
        <v>276</v>
      </c>
      <c r="C25" s="26" t="s">
        <v>175</v>
      </c>
      <c r="D25" s="27">
        <f>'Correct for Drift'!L219</f>
        <v>6.544291434262135</v>
      </c>
      <c r="E25" s="27">
        <f>'Correct for Drift'!M219</f>
        <v>-5.8321313322978341</v>
      </c>
      <c r="F25" s="27">
        <f>'Correct for Drift'!N219</f>
        <v>4.0631845397877946</v>
      </c>
      <c r="G25" s="27">
        <f>'Correct for Drift'!O219</f>
        <v>477.63291434262129</v>
      </c>
      <c r="H25" s="27">
        <f>'Correct for Drift'!P219</f>
        <v>2695.6236910006683</v>
      </c>
      <c r="I25" s="27">
        <f>'Correct for Drift'!Q219</f>
        <v>1470159.7442571768</v>
      </c>
      <c r="J25" s="27">
        <f>'Correct for Drift'!R219</f>
        <v>27.346202350093293</v>
      </c>
      <c r="K25" s="27">
        <f>'Correct for Drift'!S219</f>
        <v>13.440644806426107</v>
      </c>
      <c r="L25" s="27">
        <f>'Correct for Drift'!T219</f>
        <v>53.861014046466842</v>
      </c>
      <c r="M25" s="27">
        <f>'Correct for Drift'!U219</f>
        <v>15608.214269906643</v>
      </c>
      <c r="N25" s="27">
        <f>'Correct for Drift'!V219</f>
        <v>1058.1233097677332</v>
      </c>
      <c r="O25" s="27">
        <f>'Correct for Drift'!W219</f>
        <v>358.81603375836727</v>
      </c>
      <c r="P25" s="27">
        <f>'Correct for Drift'!X219</f>
        <v>343.05750019273768</v>
      </c>
      <c r="Q25" s="27">
        <f>'Correct for Drift'!Y219</f>
        <v>4.9532010679140051</v>
      </c>
      <c r="R25" s="27">
        <f>'Correct for Drift'!Z219</f>
        <v>1.6267231514353373</v>
      </c>
      <c r="S25" s="27">
        <f>'Correct for Drift'!AA219</f>
        <v>-174.22871038714777</v>
      </c>
      <c r="V25" s="43" t="s">
        <v>235</v>
      </c>
      <c r="W25" s="16">
        <v>0.20469999999999999</v>
      </c>
      <c r="X25" s="8">
        <f>W25/W$26</f>
        <v>1.3079872204472842</v>
      </c>
      <c r="Y25" s="9"/>
    </row>
    <row r="26" spans="1:25" x14ac:dyDescent="0.35">
      <c r="A26" s="26" t="s">
        <v>77</v>
      </c>
      <c r="B26" s="26" t="s">
        <v>277</v>
      </c>
      <c r="C26" s="26" t="s">
        <v>175</v>
      </c>
      <c r="D26" s="27">
        <f>'Correct for Drift'!L220</f>
        <v>-17.165212269358147</v>
      </c>
      <c r="E26" s="27">
        <f>'Correct for Drift'!M220</f>
        <v>-33.610817281556997</v>
      </c>
      <c r="F26" s="27">
        <f>'Correct for Drift'!N220</f>
        <v>-0.23100527844002983</v>
      </c>
      <c r="G26" s="27">
        <f>'Correct for Drift'!O220</f>
        <v>208.93354632781987</v>
      </c>
      <c r="H26" s="27">
        <f>'Correct for Drift'!P220</f>
        <v>769.1066159587001</v>
      </c>
      <c r="I26" s="27">
        <f>'Correct for Drift'!Q220</f>
        <v>359.20860889481276</v>
      </c>
      <c r="J26" s="27">
        <f>'Correct for Drift'!R220</f>
        <v>1229430.7196168916</v>
      </c>
      <c r="K26" s="27">
        <f>'Correct for Drift'!S220</f>
        <v>5.7523105584986265</v>
      </c>
      <c r="L26" s="27">
        <f>'Correct for Drift'!T220</f>
        <v>17.548769417426794</v>
      </c>
      <c r="M26" s="27">
        <f>'Correct for Drift'!U220</f>
        <v>-93.485980082699541</v>
      </c>
      <c r="N26" s="27">
        <f>'Correct for Drift'!V220</f>
        <v>3719.3638552517737</v>
      </c>
      <c r="O26" s="27">
        <f>'Correct for Drift'!W220</f>
        <v>3906.4713008480162</v>
      </c>
      <c r="P26" s="27">
        <f>'Correct for Drift'!X220</f>
        <v>251.50848546966677</v>
      </c>
      <c r="Q26" s="27">
        <f>'Correct for Drift'!Y220</f>
        <v>884.61444945152266</v>
      </c>
      <c r="R26" s="27">
        <f>'Correct for Drift'!Z220</f>
        <v>11.773017917805799</v>
      </c>
      <c r="S26" s="27">
        <f>'Correct for Drift'!AA220</f>
        <v>-191.13517252344289</v>
      </c>
      <c r="V26" s="52" t="s">
        <v>189</v>
      </c>
      <c r="W26" s="16">
        <v>0.1565</v>
      </c>
      <c r="X26" s="9">
        <f>W26/W$26</f>
        <v>1</v>
      </c>
      <c r="Y26" s="9"/>
    </row>
    <row r="27" spans="1:25" x14ac:dyDescent="0.35">
      <c r="A27" s="26" t="s">
        <v>80</v>
      </c>
      <c r="B27" s="26" t="s">
        <v>278</v>
      </c>
      <c r="C27" s="26" t="s">
        <v>175</v>
      </c>
      <c r="D27" s="27">
        <f>'Correct for Drift'!L221</f>
        <v>-16.347891685321429</v>
      </c>
      <c r="E27" s="27">
        <f>'Correct for Drift'!M221</f>
        <v>-36.737092073314876</v>
      </c>
      <c r="F27" s="27">
        <f>'Correct for Drift'!N221</f>
        <v>-0.99438019625539553</v>
      </c>
      <c r="G27" s="27">
        <f>'Correct for Drift'!O221</f>
        <v>41.368234400107951</v>
      </c>
      <c r="H27" s="27">
        <f>'Correct for Drift'!P221</f>
        <v>118.29924415449679</v>
      </c>
      <c r="I27" s="27">
        <f>'Correct for Drift'!Q221</f>
        <v>37.946240037485822</v>
      </c>
      <c r="J27" s="27">
        <f>'Correct for Drift'!R221</f>
        <v>134.22935852465167</v>
      </c>
      <c r="K27" s="27">
        <f>'Correct for Drift'!S221</f>
        <v>3838182.3557392946</v>
      </c>
      <c r="L27" s="27">
        <f>'Correct for Drift'!T221</f>
        <v>0.33133592879186313</v>
      </c>
      <c r="M27" s="27">
        <f>'Correct for Drift'!U221</f>
        <v>-100.80938812344752</v>
      </c>
      <c r="N27" s="27">
        <f>'Correct for Drift'!V221</f>
        <v>-13.156072810538213</v>
      </c>
      <c r="O27" s="27">
        <f>'Correct for Drift'!W221</f>
        <v>-2.1426177963116473</v>
      </c>
      <c r="P27" s="27">
        <f>'Correct for Drift'!X221</f>
        <v>1874.3910452207729</v>
      </c>
      <c r="Q27" s="27">
        <f>'Correct for Drift'!Y221</f>
        <v>2092.8135437251008</v>
      </c>
      <c r="R27" s="27">
        <f>'Correct for Drift'!Z221</f>
        <v>3.0866846870906928</v>
      </c>
      <c r="S27" s="27">
        <f>'Correct for Drift'!AA221</f>
        <v>-199.97490311870533</v>
      </c>
      <c r="V27" s="43" t="s">
        <v>236</v>
      </c>
      <c r="W27" s="16">
        <v>0.24840000000000001</v>
      </c>
      <c r="X27" s="8">
        <f>W27/W$26</f>
        <v>1.5872204472843452</v>
      </c>
    </row>
    <row r="28" spans="1:25" x14ac:dyDescent="0.35">
      <c r="A28" s="26" t="s">
        <v>83</v>
      </c>
      <c r="B28" s="26" t="s">
        <v>279</v>
      </c>
      <c r="C28" s="26" t="s">
        <v>175</v>
      </c>
      <c r="D28" s="27">
        <f>'Correct for Drift'!L222</f>
        <v>-13.422022747590134</v>
      </c>
      <c r="E28" s="27">
        <f>'Correct for Drift'!M222</f>
        <v>-43.762261918078721</v>
      </c>
      <c r="F28" s="27">
        <f>'Correct for Drift'!N222</f>
        <v>78.745997529807326</v>
      </c>
      <c r="G28" s="27">
        <f>'Correct for Drift'!O222</f>
        <v>50.49006271626898</v>
      </c>
      <c r="H28" s="27">
        <f>'Correct for Drift'!P222</f>
        <v>147.48171286413847</v>
      </c>
      <c r="I28" s="27">
        <f>'Correct for Drift'!Q222</f>
        <v>38.111493939987746</v>
      </c>
      <c r="J28" s="27">
        <f>'Correct for Drift'!R222</f>
        <v>82.655990776584446</v>
      </c>
      <c r="K28" s="27">
        <f>'Correct for Drift'!S222</f>
        <v>1075.8665782625515</v>
      </c>
      <c r="L28" s="27">
        <f>'Correct for Drift'!T222</f>
        <v>1207919.3635230206</v>
      </c>
      <c r="M28" s="27">
        <f>'Correct for Drift'!U222</f>
        <v>-56.860025239012877</v>
      </c>
      <c r="N28" s="27">
        <f>'Correct for Drift'!V222</f>
        <v>-11.042307201001837</v>
      </c>
      <c r="O28" s="27">
        <f>'Correct for Drift'!W222</f>
        <v>8.7358584111970607</v>
      </c>
      <c r="P28" s="27">
        <f>'Correct for Drift'!X222</f>
        <v>3.6721411835973035</v>
      </c>
      <c r="Q28" s="27">
        <f>'Correct for Drift'!Y222</f>
        <v>11.177369177193381</v>
      </c>
      <c r="R28" s="27">
        <f>'Correct for Drift'!Z222</f>
        <v>15304.783425407681</v>
      </c>
      <c r="S28" s="27">
        <f>'Correct for Drift'!AA222</f>
        <v>1527.3903303015845</v>
      </c>
      <c r="V28" s="43" t="s">
        <v>190</v>
      </c>
      <c r="W28" s="9">
        <v>1</v>
      </c>
      <c r="X28" s="9">
        <v>1</v>
      </c>
    </row>
    <row r="29" spans="1:25" x14ac:dyDescent="0.35">
      <c r="A29" s="26" t="s">
        <v>86</v>
      </c>
      <c r="B29" s="26" t="s">
        <v>280</v>
      </c>
      <c r="C29" s="26" t="s">
        <v>175</v>
      </c>
      <c r="D29" s="27">
        <f>'Correct for Drift'!L223</f>
        <v>-8.4227324842227631</v>
      </c>
      <c r="E29" s="27">
        <f>'Correct for Drift'!M223</f>
        <v>-32.675094078231858</v>
      </c>
      <c r="F29" s="27">
        <f>'Correct for Drift'!N223</f>
        <v>21.196626036048261</v>
      </c>
      <c r="G29" s="27">
        <f>'Correct for Drift'!O223</f>
        <v>70.001531957816411</v>
      </c>
      <c r="H29" s="27">
        <f>'Correct for Drift'!P223</f>
        <v>224.36430135203727</v>
      </c>
      <c r="I29" s="27">
        <f>'Correct for Drift'!Q223</f>
        <v>46.204994155409771</v>
      </c>
      <c r="J29" s="27">
        <f>'Correct for Drift'!R223</f>
        <v>77.999245569311398</v>
      </c>
      <c r="K29" s="27">
        <f>'Correct for Drift'!S223</f>
        <v>493.04916961957946</v>
      </c>
      <c r="L29" s="27">
        <f>'Correct for Drift'!T223</f>
        <v>564.60673615894757</v>
      </c>
      <c r="M29" s="27">
        <f>'Correct for Drift'!U223</f>
        <v>8446041.2616202254</v>
      </c>
      <c r="N29" s="27">
        <f>'Correct for Drift'!V223</f>
        <v>5.8685021437268858</v>
      </c>
      <c r="O29" s="27">
        <f>'Correct for Drift'!W223</f>
        <v>28.211888712546944</v>
      </c>
      <c r="P29" s="27">
        <f>'Correct for Drift'!X223</f>
        <v>8.3183216541332179</v>
      </c>
      <c r="Q29" s="27">
        <f>'Correct for Drift'!Y223</f>
        <v>33.268733293540528</v>
      </c>
      <c r="R29" s="27">
        <f>'Correct for Drift'!Z223</f>
        <v>14.87180885931685</v>
      </c>
      <c r="S29" s="27">
        <f>'Correct for Drift'!AA223</f>
        <v>73518.116110109302</v>
      </c>
    </row>
    <row r="30" spans="1:25" x14ac:dyDescent="0.35">
      <c r="A30" t="s">
        <v>62</v>
      </c>
      <c r="B30" t="s">
        <v>26</v>
      </c>
      <c r="C30" t="s">
        <v>175</v>
      </c>
      <c r="D30" s="9">
        <f>'Correct for Drift'!L224</f>
        <v>537.2901682136395</v>
      </c>
      <c r="E30" s="9">
        <f>'Correct for Drift'!M224</f>
        <v>865.71490096751359</v>
      </c>
      <c r="F30" s="9">
        <f>'Correct for Drift'!N224</f>
        <v>32.358905372453393</v>
      </c>
      <c r="G30" s="9">
        <f>'Correct for Drift'!O224</f>
        <v>46.42035801935026</v>
      </c>
      <c r="H30" s="9">
        <f>'Correct for Drift'!P224</f>
        <v>139.28381121686462</v>
      </c>
      <c r="I30" s="9">
        <f>'Correct for Drift'!Q224</f>
        <v>29.899398979719898</v>
      </c>
      <c r="J30" s="9">
        <f>'Correct for Drift'!R224</f>
        <v>36.93159350082005</v>
      </c>
      <c r="K30" s="9">
        <f>'Correct for Drift'!S224</f>
        <v>210.90886100001757</v>
      </c>
      <c r="L30" s="9">
        <f>'Correct for Drift'!T224</f>
        <v>126.68133769589946</v>
      </c>
      <c r="M30" s="9">
        <f>'Correct for Drift'!U224</f>
        <v>3264.2071889888357</v>
      </c>
      <c r="N30" s="9">
        <f>'Correct for Drift'!V224</f>
        <v>6.9628417862805847</v>
      </c>
      <c r="O30" s="9">
        <f>'Correct for Drift'!W224</f>
        <v>38.376416106048453</v>
      </c>
      <c r="P30" s="9">
        <f>'Correct for Drift'!X224</f>
        <v>9.2228976053645866</v>
      </c>
      <c r="Q30" s="9">
        <f>'Correct for Drift'!Y224</f>
        <v>34.668393845634562</v>
      </c>
      <c r="R30" s="9">
        <f>'Correct for Drift'!Z224</f>
        <v>11.805065756603589</v>
      </c>
      <c r="S30" s="9">
        <f>'Correct for Drift'!AA224</f>
        <v>-104.7418030608403</v>
      </c>
    </row>
    <row r="31" spans="1:25" x14ac:dyDescent="0.35">
      <c r="A31" t="s">
        <v>62</v>
      </c>
      <c r="B31" t="s">
        <v>26</v>
      </c>
      <c r="C31" t="s">
        <v>175</v>
      </c>
      <c r="D31" s="9">
        <f>'Correct for Drift'!L225</f>
        <v>503.24465695496343</v>
      </c>
      <c r="E31" s="9">
        <f>'Correct for Drift'!M225</f>
        <v>865.54303344091068</v>
      </c>
      <c r="F31" s="9">
        <f>'Correct for Drift'!N225</f>
        <v>29.289404283096285</v>
      </c>
      <c r="G31" s="9">
        <f>'Correct for Drift'!O225</f>
        <v>24.085525007703406</v>
      </c>
      <c r="H31" s="9">
        <f>'Correct for Drift'!P225</f>
        <v>38.273592627430631</v>
      </c>
      <c r="I31" s="9">
        <f>'Correct for Drift'!Q225</f>
        <v>7.7424989158597715</v>
      </c>
      <c r="J31" s="9">
        <f>'Correct for Drift'!R225</f>
        <v>9.9227529014960698</v>
      </c>
      <c r="K31" s="9">
        <f>'Correct for Drift'!S225</f>
        <v>48.235158378151482</v>
      </c>
      <c r="L31" s="9">
        <f>'Correct for Drift'!T225</f>
        <v>42.855189524552934</v>
      </c>
      <c r="M31" s="9">
        <f>'Correct for Drift'!U225</f>
        <v>636.59049317960023</v>
      </c>
      <c r="N31" s="9">
        <f>'Correct for Drift'!V225</f>
        <v>-2.5484364319113588</v>
      </c>
      <c r="O31" s="9">
        <f>'Correct for Drift'!W225</f>
        <v>23.035220670954388</v>
      </c>
      <c r="P31" s="9">
        <f>'Correct for Drift'!X225</f>
        <v>10.326685985413999</v>
      </c>
      <c r="Q31" s="9">
        <f>'Correct for Drift'!Y225</f>
        <v>14.396410004361826</v>
      </c>
      <c r="R31" s="9">
        <f>'Correct for Drift'!Z225</f>
        <v>5.023688249267205</v>
      </c>
      <c r="S31" s="9">
        <f>'Correct for Drift'!AA225</f>
        <v>-142.09327805375989</v>
      </c>
    </row>
    <row r="32" spans="1:25" x14ac:dyDescent="0.35">
      <c r="A32" t="s">
        <v>91</v>
      </c>
      <c r="B32" t="s">
        <v>281</v>
      </c>
      <c r="C32" t="s">
        <v>175</v>
      </c>
      <c r="D32" s="9">
        <f>'Correct for Drift'!L226</f>
        <v>85.580204453742425</v>
      </c>
      <c r="E32" s="9">
        <f>'Correct for Drift'!M226</f>
        <v>117.03755906486049</v>
      </c>
      <c r="F32" s="9">
        <f>'Correct for Drift'!N226</f>
        <v>-0.76979504095544549</v>
      </c>
      <c r="G32" s="9">
        <f>'Correct for Drift'!O226</f>
        <v>10.027006103766389</v>
      </c>
      <c r="H32" s="9">
        <f>'Correct for Drift'!P226</f>
        <v>-7.6978400506246611</v>
      </c>
      <c r="I32" s="9">
        <f>'Correct for Drift'!Q226</f>
        <v>-3.4503894892401448</v>
      </c>
      <c r="J32" s="9">
        <f>'Correct for Drift'!R226</f>
        <v>-2.5034631630800486</v>
      </c>
      <c r="K32" s="9">
        <f>'Correct for Drift'!S226</f>
        <v>-5.3652921169301093</v>
      </c>
      <c r="L32" s="9">
        <f>'Correct for Drift'!T226</f>
        <v>-2.056926326160097</v>
      </c>
      <c r="M32" s="9">
        <f>'Correct for Drift'!U226</f>
        <v>-104.82385217782286</v>
      </c>
      <c r="N32" s="9">
        <f>'Correct for Drift'!V226</f>
        <v>-16.334902153192616</v>
      </c>
      <c r="O32" s="9">
        <f>'Correct for Drift'!W226</f>
        <v>-10.838755280010158</v>
      </c>
      <c r="P32" s="9">
        <f>'Correct for Drift'!X226</f>
        <v>-0.11038948924014402</v>
      </c>
      <c r="Q32" s="9">
        <f>'Correct for Drift'!Y226</f>
        <v>-14.973657907700122</v>
      </c>
      <c r="R32" s="9">
        <f>'Correct for Drift'!Z226</f>
        <v>-1.6652921169301091</v>
      </c>
      <c r="S32" s="9">
        <f>'Correct for Drift'!AA226</f>
        <v>-204.38894955013288</v>
      </c>
    </row>
    <row r="33" spans="1:19" x14ac:dyDescent="0.35">
      <c r="A33" t="s">
        <v>94</v>
      </c>
      <c r="B33" t="s">
        <v>282</v>
      </c>
      <c r="C33" t="s">
        <v>175</v>
      </c>
      <c r="D33" s="9">
        <f>'Correct for Drift'!L227</f>
        <v>1165.0798690613965</v>
      </c>
      <c r="E33" s="9">
        <f>'Correct for Drift'!M227</f>
        <v>2028.9496164990119</v>
      </c>
      <c r="F33" s="9">
        <f>'Correct for Drift'!N227</f>
        <v>253.03791827340041</v>
      </c>
      <c r="G33" s="9">
        <f>'Correct for Drift'!O227</f>
        <v>637.193700279768</v>
      </c>
      <c r="H33" s="9">
        <f>'Correct for Drift'!P227</f>
        <v>86.779309363867355</v>
      </c>
      <c r="I33" s="9">
        <f>'Correct for Drift'!Q227</f>
        <v>62.12479851651117</v>
      </c>
      <c r="J33" s="9">
        <f>'Correct for Drift'!R227</f>
        <v>14.079892333073129</v>
      </c>
      <c r="K33" s="9">
        <f>'Correct for Drift'!S227</f>
        <v>-0.39364029209959916</v>
      </c>
      <c r="L33" s="9">
        <f>'Correct for Drift'!T227</f>
        <v>16.045686779132659</v>
      </c>
      <c r="M33" s="9">
        <f>'Correct for Drift'!U227</f>
        <v>-79.535869499309101</v>
      </c>
      <c r="N33" s="9">
        <f>'Correct for Drift'!V227</f>
        <v>5.5834249582458568</v>
      </c>
      <c r="O33" s="9">
        <f>'Correct for Drift'!W227</f>
        <v>6.4628596964049869</v>
      </c>
      <c r="P33" s="9">
        <f>'Correct for Drift'!X227</f>
        <v>11.411270804285923</v>
      </c>
      <c r="Q33" s="9">
        <f>'Correct for Drift'!Y227</f>
        <v>-6.150672928767742</v>
      </c>
      <c r="R33" s="9">
        <f>'Correct for Drift'!Z227</f>
        <v>15.274238167617774</v>
      </c>
      <c r="S33" s="9">
        <f>'Correct for Drift'!AA227</f>
        <v>-197.26858891510989</v>
      </c>
    </row>
    <row r="34" spans="1:19" x14ac:dyDescent="0.35">
      <c r="A34" t="s">
        <v>97</v>
      </c>
      <c r="B34" t="s">
        <v>283</v>
      </c>
      <c r="C34" t="s">
        <v>175</v>
      </c>
      <c r="D34" s="9">
        <f>'Correct for Drift'!L228</f>
        <v>2755.2783457362307</v>
      </c>
      <c r="E34" s="9">
        <f>'Correct for Drift'!M228</f>
        <v>4791.3901152363851</v>
      </c>
      <c r="F34" s="9">
        <f>'Correct for Drift'!N228</f>
        <v>9385.5131870769146</v>
      </c>
      <c r="G34" s="9">
        <f>'Correct for Drift'!O228</f>
        <v>18983.602621852264</v>
      </c>
      <c r="H34" s="9">
        <f>'Correct for Drift'!P228</f>
        <v>2814.1498278426629</v>
      </c>
      <c r="I34" s="9">
        <f>'Correct for Drift'!Q228</f>
        <v>2109.2652416487422</v>
      </c>
      <c r="J34" s="9">
        <f>'Correct for Drift'!R228</f>
        <v>396.11675858591309</v>
      </c>
      <c r="K34" s="9">
        <f>'Correct for Drift'!S228</f>
        <v>277.90667529267699</v>
      </c>
      <c r="L34" s="9">
        <f>'Correct for Drift'!T228</f>
        <v>467.62883946723434</v>
      </c>
      <c r="M34" s="9">
        <f>'Correct for Drift'!U228</f>
        <v>445.07877265242712</v>
      </c>
      <c r="N34" s="9">
        <f>'Correct for Drift'!V228</f>
        <v>494.68831335759</v>
      </c>
      <c r="O34" s="9">
        <f>'Correct for Drift'!W228</f>
        <v>409.08772618197912</v>
      </c>
      <c r="P34" s="9">
        <f>'Correct for Drift'!X228</f>
        <v>267.91045796485071</v>
      </c>
      <c r="Q34" s="9">
        <f>'Correct for Drift'!Y228</f>
        <v>160.44921237996743</v>
      </c>
      <c r="R34" s="9">
        <f>'Correct for Drift'!Z228</f>
        <v>216.76803669875926</v>
      </c>
      <c r="S34" s="9">
        <f>'Correct for Drift'!AA228</f>
        <v>-26.575056366165654</v>
      </c>
    </row>
    <row r="35" spans="1:19" x14ac:dyDescent="0.35">
      <c r="A35" t="s">
        <v>99</v>
      </c>
      <c r="B35" t="s">
        <v>284</v>
      </c>
      <c r="C35" t="s">
        <v>175</v>
      </c>
      <c r="D35" s="9">
        <f>'Correct for Drift'!L229</f>
        <v>37709.398884686481</v>
      </c>
      <c r="E35" s="9">
        <f>'Correct for Drift'!M229</f>
        <v>65648.811563327763</v>
      </c>
      <c r="F35" s="9">
        <f>'Correct for Drift'!N229</f>
        <v>236675.91337633212</v>
      </c>
      <c r="G35" s="9">
        <f>'Correct for Drift'!O229</f>
        <v>932354.97561385203</v>
      </c>
      <c r="H35" s="9">
        <f>'Correct for Drift'!P229</f>
        <v>144408.97136596587</v>
      </c>
      <c r="I35" s="9">
        <f>'Correct for Drift'!Q229</f>
        <v>123440.74751491421</v>
      </c>
      <c r="J35" s="9">
        <f>'Correct for Drift'!R229</f>
        <v>30015.471510264881</v>
      </c>
      <c r="K35" s="9">
        <f>'Correct for Drift'!S229</f>
        <v>20132.784888920181</v>
      </c>
      <c r="L35" s="9">
        <f>'Correct for Drift'!T229</f>
        <v>32771.820816058877</v>
      </c>
      <c r="M35" s="9">
        <f>'Correct for Drift'!U229</f>
        <v>30564.045467488373</v>
      </c>
      <c r="N35" s="9">
        <f>'Correct for Drift'!V229</f>
        <v>41152.808459077169</v>
      </c>
      <c r="O35" s="9">
        <f>'Correct for Drift'!W229</f>
        <v>31252.851859019273</v>
      </c>
      <c r="P35" s="9">
        <f>'Correct for Drift'!X229</f>
        <v>19130.473351302197</v>
      </c>
      <c r="Q35" s="9">
        <f>'Correct for Drift'!Y229</f>
        <v>11567.709977622257</v>
      </c>
      <c r="R35" s="9">
        <f>'Correct for Drift'!Z229</f>
        <v>16714.316583282594</v>
      </c>
      <c r="S35" s="9">
        <f>'Correct for Drift'!AA229</f>
        <v>10490.767632912613</v>
      </c>
    </row>
    <row r="36" spans="1:19" x14ac:dyDescent="0.35">
      <c r="A36" t="s">
        <v>101</v>
      </c>
      <c r="B36" t="s">
        <v>285</v>
      </c>
      <c r="C36" t="s">
        <v>175</v>
      </c>
      <c r="D36" s="9">
        <f>'Correct for Drift'!L230</f>
        <v>2026.9096927714181</v>
      </c>
      <c r="E36" s="9">
        <f>'Correct for Drift'!M230</f>
        <v>3481.2007494181548</v>
      </c>
      <c r="F36" s="9">
        <f>'Correct for Drift'!N230</f>
        <v>53870.27839203523</v>
      </c>
      <c r="G36" s="9">
        <f>'Correct for Drift'!O230</f>
        <v>78837.662175163801</v>
      </c>
      <c r="H36" s="9">
        <f>'Correct for Drift'!P230</f>
        <v>14224.928517070064</v>
      </c>
      <c r="I36" s="9">
        <f>'Correct for Drift'!Q230</f>
        <v>10427.431840673557</v>
      </c>
      <c r="J36" s="9">
        <f>'Correct for Drift'!R230</f>
        <v>1730.9035782517878</v>
      </c>
      <c r="K36" s="9">
        <f>'Correct for Drift'!S230</f>
        <v>1250.7650923577814</v>
      </c>
      <c r="L36" s="9">
        <f>'Correct for Drift'!T230</f>
        <v>2007.4186869475893</v>
      </c>
      <c r="M36" s="9">
        <f>'Correct for Drift'!U230</f>
        <v>1677.6514360701774</v>
      </c>
      <c r="N36" s="9">
        <f>'Correct for Drift'!V230</f>
        <v>2420.4610233829007</v>
      </c>
      <c r="O36" s="9">
        <f>'Correct for Drift'!W230</f>
        <v>1925.5871425564847</v>
      </c>
      <c r="P36" s="9">
        <f>'Correct for Drift'!X230</f>
        <v>1244.2376916300732</v>
      </c>
      <c r="Q36" s="9">
        <f>'Correct for Drift'!Y230</f>
        <v>759.45070398222651</v>
      </c>
      <c r="R36" s="9">
        <f>'Correct for Drift'!Z230</f>
        <v>1114.420669428863</v>
      </c>
      <c r="S36" s="9">
        <f>'Correct for Drift'!AA230</f>
        <v>490.84153959940625</v>
      </c>
    </row>
    <row r="37" spans="1:19" x14ac:dyDescent="0.35">
      <c r="A37" t="s">
        <v>103</v>
      </c>
      <c r="B37" t="s">
        <v>286</v>
      </c>
      <c r="C37" t="s">
        <v>175</v>
      </c>
      <c r="D37" s="9">
        <f>'Correct for Drift'!L231</f>
        <v>13460.170231871774</v>
      </c>
      <c r="E37" s="9">
        <f>'Correct for Drift'!M231</f>
        <v>23093.859631707932</v>
      </c>
      <c r="F37" s="9">
        <f>'Correct for Drift'!N231</f>
        <v>371879.08118252788</v>
      </c>
      <c r="G37" s="9">
        <f>'Correct for Drift'!O231</f>
        <v>1151638.9338510518</v>
      </c>
      <c r="H37" s="9">
        <f>'Correct for Drift'!P231</f>
        <v>199235.60046216386</v>
      </c>
      <c r="I37" s="9">
        <f>'Correct for Drift'!Q231</f>
        <v>162879.7720883046</v>
      </c>
      <c r="J37" s="9">
        <f>'Correct for Drift'!R231</f>
        <v>34352.771437285759</v>
      </c>
      <c r="K37" s="9">
        <f>'Correct for Drift'!S231</f>
        <v>24664.13578764148</v>
      </c>
      <c r="L37" s="9">
        <f>'Correct for Drift'!T231</f>
        <v>37237.685463676105</v>
      </c>
      <c r="M37" s="9">
        <f>'Correct for Drift'!U231</f>
        <v>29805.912385962867</v>
      </c>
      <c r="N37" s="9">
        <f>'Correct for Drift'!V231</f>
        <v>35431.862143358005</v>
      </c>
      <c r="O37" s="9">
        <f>'Correct for Drift'!W231</f>
        <v>24436.37483822805</v>
      </c>
      <c r="P37" s="9">
        <f>'Correct for Drift'!X231</f>
        <v>13561.871042053997</v>
      </c>
      <c r="Q37" s="9">
        <f>'Correct for Drift'!Y231</f>
        <v>7514.3385509262098</v>
      </c>
      <c r="R37" s="9">
        <f>'Correct for Drift'!Z231</f>
        <v>10291.535505767628</v>
      </c>
      <c r="S37" s="9">
        <f>'Correct for Drift'!AA231</f>
        <v>6265.0428898952496</v>
      </c>
    </row>
    <row r="38" spans="1:19" x14ac:dyDescent="0.35">
      <c r="A38" t="s">
        <v>105</v>
      </c>
      <c r="B38" t="s">
        <v>287</v>
      </c>
      <c r="C38" t="s">
        <v>175</v>
      </c>
      <c r="D38" s="9">
        <f>'Correct for Drift'!L232</f>
        <v>6405.5776953593004</v>
      </c>
      <c r="E38" s="9">
        <f>'Correct for Drift'!M232</f>
        <v>10959.311859745098</v>
      </c>
      <c r="F38" s="9">
        <f>'Correct for Drift'!N232</f>
        <v>21111.214269996279</v>
      </c>
      <c r="G38" s="9">
        <f>'Correct for Drift'!O232</f>
        <v>42655.043834666278</v>
      </c>
      <c r="H38" s="9">
        <f>'Correct for Drift'!P232</f>
        <v>6192.2871753905629</v>
      </c>
      <c r="I38" s="9">
        <f>'Correct for Drift'!Q232</f>
        <v>4346.7287492443029</v>
      </c>
      <c r="J38" s="9">
        <f>'Correct for Drift'!R232</f>
        <v>733.85811649440222</v>
      </c>
      <c r="K38" s="9">
        <f>'Correct for Drift'!S232</f>
        <v>500.90962336465424</v>
      </c>
      <c r="L38" s="9">
        <f>'Correct for Drift'!T232</f>
        <v>852.74346183226714</v>
      </c>
      <c r="M38" s="9">
        <f>'Correct for Drift'!U232</f>
        <v>665.04686420631754</v>
      </c>
      <c r="N38" s="9">
        <f>'Correct for Drift'!V232</f>
        <v>1029.3593326959217</v>
      </c>
      <c r="O38" s="9">
        <f>'Correct for Drift'!W232</f>
        <v>889.42555473210723</v>
      </c>
      <c r="P38" s="9">
        <f>'Correct for Drift'!X232</f>
        <v>571.80152270891654</v>
      </c>
      <c r="Q38" s="9">
        <f>'Correct for Drift'!Y232</f>
        <v>383.48485779588168</v>
      </c>
      <c r="R38" s="9">
        <f>'Correct for Drift'!Z232</f>
        <v>555.26173404638132</v>
      </c>
      <c r="S38" s="9">
        <f>'Correct for Drift'!AA232</f>
        <v>173.426213832467</v>
      </c>
    </row>
    <row r="39" spans="1:19" x14ac:dyDescent="0.35">
      <c r="A39" t="s">
        <v>107</v>
      </c>
      <c r="B39" t="s">
        <v>288</v>
      </c>
      <c r="C39" t="s">
        <v>175</v>
      </c>
      <c r="D39" s="9">
        <f>'Correct for Drift'!L233</f>
        <v>105877.13230875338</v>
      </c>
      <c r="E39" s="9">
        <f>'Correct for Drift'!M233</f>
        <v>184161.78728942762</v>
      </c>
      <c r="F39" s="9">
        <f>'Correct for Drift'!N233</f>
        <v>199391.5242536962</v>
      </c>
      <c r="G39" s="9">
        <f>'Correct for Drift'!O233</f>
        <v>510877.98508468003</v>
      </c>
      <c r="H39" s="9">
        <f>'Correct for Drift'!P233</f>
        <v>75900.959631165766</v>
      </c>
      <c r="I39" s="9">
        <f>'Correct for Drift'!Q233</f>
        <v>53757.062426317287</v>
      </c>
      <c r="J39" s="9">
        <f>'Correct for Drift'!R233</f>
        <v>10781.554958846522</v>
      </c>
      <c r="K39" s="9">
        <f>'Correct for Drift'!S233</f>
        <v>6780.5607113190326</v>
      </c>
      <c r="L39" s="9">
        <f>'Correct for Drift'!T233</f>
        <v>13643.815043712035</v>
      </c>
      <c r="M39" s="9">
        <f>'Correct for Drift'!U233</f>
        <v>14360.045412594298</v>
      </c>
      <c r="N39" s="9">
        <f>'Correct for Drift'!V233</f>
        <v>23636.335617549532</v>
      </c>
      <c r="O39" s="9">
        <f>'Correct for Drift'!W233</f>
        <v>20371.511334522867</v>
      </c>
      <c r="P39" s="9">
        <f>'Correct for Drift'!X233</f>
        <v>14724.748873902874</v>
      </c>
      <c r="Q39" s="9">
        <f>'Correct for Drift'!Y233</f>
        <v>10554.116496635554</v>
      </c>
      <c r="R39" s="9">
        <f>'Correct for Drift'!Z233</f>
        <v>16358.118052815398</v>
      </c>
      <c r="S39" s="9">
        <f>'Correct for Drift'!AA233</f>
        <v>10790.963528471213</v>
      </c>
    </row>
    <row r="40" spans="1:19" x14ac:dyDescent="0.35">
      <c r="A40" t="s">
        <v>109</v>
      </c>
      <c r="B40" t="s">
        <v>290</v>
      </c>
      <c r="C40" t="s">
        <v>175</v>
      </c>
      <c r="D40" s="9">
        <f>'Correct for Drift'!L234</f>
        <v>89955.618310805745</v>
      </c>
      <c r="E40" s="9">
        <f>'Correct for Drift'!M234</f>
        <v>156010.82214580273</v>
      </c>
      <c r="F40" s="9">
        <f>'Correct for Drift'!N234</f>
        <v>87893.225543026405</v>
      </c>
      <c r="G40" s="9">
        <f>'Correct for Drift'!O234</f>
        <v>148197.20510508717</v>
      </c>
      <c r="H40" s="9">
        <f>'Correct for Drift'!P234</f>
        <v>26595.629262688872</v>
      </c>
      <c r="I40" s="9">
        <f>'Correct for Drift'!Q234</f>
        <v>19303.383448021697</v>
      </c>
      <c r="J40" s="9">
        <f>'Correct for Drift'!R234</f>
        <v>3541.7727962888503</v>
      </c>
      <c r="K40" s="9">
        <f>'Correct for Drift'!S234</f>
        <v>2767.3927787073858</v>
      </c>
      <c r="L40" s="9">
        <f>'Correct for Drift'!T234</f>
        <v>4359.0136831323925</v>
      </c>
      <c r="M40" s="9">
        <f>'Correct for Drift'!U234</f>
        <v>3905.1005892309031</v>
      </c>
      <c r="N40" s="9">
        <f>'Correct for Drift'!V234</f>
        <v>5717.6519253665174</v>
      </c>
      <c r="O40" s="9">
        <f>'Correct for Drift'!W234</f>
        <v>4742.1802605108151</v>
      </c>
      <c r="P40" s="9">
        <f>'Correct for Drift'!X234</f>
        <v>3195.1822703894945</v>
      </c>
      <c r="Q40" s="9">
        <f>'Correct for Drift'!Y234</f>
        <v>2140.1837081928934</v>
      </c>
      <c r="R40" s="9">
        <f>'Correct for Drift'!Z234</f>
        <v>3210.3006020660769</v>
      </c>
      <c r="S40" s="9">
        <f>'Correct for Drift'!AA234</f>
        <v>2050.5493788614872</v>
      </c>
    </row>
    <row r="41" spans="1:19" x14ac:dyDescent="0.35">
      <c r="A41" t="s">
        <v>111</v>
      </c>
      <c r="B41" t="s">
        <v>289</v>
      </c>
      <c r="C41" t="s">
        <v>175</v>
      </c>
      <c r="D41" s="9">
        <f>'Correct for Drift'!L235</f>
        <v>62226.097607372139</v>
      </c>
      <c r="E41" s="9">
        <f>'Correct for Drift'!M235</f>
        <v>105547.13340309424</v>
      </c>
      <c r="F41" s="9">
        <f>'Correct for Drift'!N235</f>
        <v>199434.97713582235</v>
      </c>
      <c r="G41" s="9">
        <f>'Correct for Drift'!O235</f>
        <v>608319.71659118496</v>
      </c>
      <c r="H41" s="9">
        <f>'Correct for Drift'!P235</f>
        <v>75121.311715183183</v>
      </c>
      <c r="I41" s="9">
        <f>'Correct for Drift'!Q235</f>
        <v>53260.24720718235</v>
      </c>
      <c r="J41" s="9">
        <f>'Correct for Drift'!R235</f>
        <v>9806.8160080914568</v>
      </c>
      <c r="K41" s="9">
        <f>'Correct for Drift'!S235</f>
        <v>6942.5126038939779</v>
      </c>
      <c r="L41" s="9">
        <f>'Correct for Drift'!T235</f>
        <v>11186.101286680687</v>
      </c>
      <c r="M41" s="9">
        <f>'Correct for Drift'!U235</f>
        <v>10236.908801913674</v>
      </c>
      <c r="N41" s="9">
        <f>'Correct for Drift'!V235</f>
        <v>14969.915534530664</v>
      </c>
      <c r="O41" s="9">
        <f>'Correct for Drift'!W235</f>
        <v>11919.814098116607</v>
      </c>
      <c r="P41" s="9">
        <f>'Correct for Drift'!X235</f>
        <v>8077.8688374793464</v>
      </c>
      <c r="Q41" s="9">
        <f>'Correct for Drift'!Y235</f>
        <v>5449.0081257732836</v>
      </c>
      <c r="R41" s="9">
        <f>'Correct for Drift'!Z235</f>
        <v>8201.7251136151863</v>
      </c>
      <c r="S41" s="9">
        <f>'Correct for Drift'!AA235</f>
        <v>5178.246166731622</v>
      </c>
    </row>
    <row r="42" spans="1:19" x14ac:dyDescent="0.35">
      <c r="A42" t="s">
        <v>113</v>
      </c>
      <c r="B42" t="s">
        <v>291</v>
      </c>
      <c r="C42" t="s">
        <v>175</v>
      </c>
      <c r="D42" s="9">
        <f>'Correct for Drift'!L236</f>
        <v>162571.66325886175</v>
      </c>
      <c r="E42" s="9">
        <f>'Correct for Drift'!M236</f>
        <v>283692.20573517156</v>
      </c>
      <c r="F42" s="9">
        <f>'Correct for Drift'!N236</f>
        <v>164172.71574218108</v>
      </c>
      <c r="G42" s="9">
        <f>'Correct for Drift'!O236</f>
        <v>381857.17204167193</v>
      </c>
      <c r="H42" s="9">
        <f>'Correct for Drift'!P236</f>
        <v>52374.158304851138</v>
      </c>
      <c r="I42" s="9">
        <f>'Correct for Drift'!Q236</f>
        <v>36432.033415457394</v>
      </c>
      <c r="J42" s="9">
        <f>'Correct for Drift'!R236</f>
        <v>6044.683217646435</v>
      </c>
      <c r="K42" s="9">
        <f>'Correct for Drift'!S236</f>
        <v>4527.3308520971123</v>
      </c>
      <c r="L42" s="9">
        <f>'Correct for Drift'!T236</f>
        <v>7171.0243380745305</v>
      </c>
      <c r="M42" s="9">
        <f>'Correct for Drift'!U236</f>
        <v>6103.0496301805406</v>
      </c>
      <c r="N42" s="9">
        <f>'Correct for Drift'!V236</f>
        <v>8511.9912723307316</v>
      </c>
      <c r="O42" s="9">
        <f>'Correct for Drift'!W236</f>
        <v>6769.9061355485674</v>
      </c>
      <c r="P42" s="9">
        <f>'Correct for Drift'!X236</f>
        <v>4351.6772741714294</v>
      </c>
      <c r="Q42" s="9">
        <f>'Correct for Drift'!Y236</f>
        <v>2801.0350847017844</v>
      </c>
      <c r="R42" s="9">
        <f>'Correct for Drift'!Z236</f>
        <v>3979.3449069630292</v>
      </c>
      <c r="S42" s="9">
        <f>'Correct for Drift'!AA236</f>
        <v>2449.925413225898</v>
      </c>
    </row>
    <row r="43" spans="1:19" x14ac:dyDescent="0.35">
      <c r="A43" t="s">
        <v>62</v>
      </c>
      <c r="B43" t="s">
        <v>26</v>
      </c>
      <c r="C43" t="s">
        <v>175</v>
      </c>
      <c r="D43" s="9">
        <f>'Correct for Drift'!L237</f>
        <v>602.1235077388335</v>
      </c>
      <c r="E43" s="9">
        <f>'Correct for Drift'!M237</f>
        <v>1024.8989824894295</v>
      </c>
      <c r="F43" s="9">
        <f>'Correct for Drift'!N237</f>
        <v>146.57897935587698</v>
      </c>
      <c r="G43" s="9">
        <f>'Correct for Drift'!O237</f>
        <v>326.55479667496201</v>
      </c>
      <c r="H43" s="9">
        <f>'Correct for Drift'!P237</f>
        <v>85.282450985072643</v>
      </c>
      <c r="I43" s="9">
        <f>'Correct for Drift'!Q237</f>
        <v>27.55765153799873</v>
      </c>
      <c r="J43" s="9">
        <f>'Correct for Drift'!R237</f>
        <v>13.05590119219168</v>
      </c>
      <c r="K43" s="9">
        <f>'Correct for Drift'!S237</f>
        <v>29.001425268421798</v>
      </c>
      <c r="L43" s="9">
        <f>'Correct for Drift'!T237</f>
        <v>19.224983778874066</v>
      </c>
      <c r="M43" s="9">
        <f>'Correct for Drift'!U237</f>
        <v>101.18154444704069</v>
      </c>
      <c r="N43" s="9">
        <f>'Correct for Drift'!V237</f>
        <v>9.4742295469509443</v>
      </c>
      <c r="O43" s="9">
        <f>'Correct for Drift'!W237</f>
        <v>33.254093027546467</v>
      </c>
      <c r="P43" s="9">
        <f>'Correct for Drift'!X237</f>
        <v>10.860052038576303</v>
      </c>
      <c r="Q43" s="9">
        <f>'Correct for Drift'!Y237</f>
        <v>32.841829046373377</v>
      </c>
      <c r="R43" s="9">
        <f>'Correct for Drift'!Z237</f>
        <v>13.391750345807054</v>
      </c>
      <c r="S43" s="9">
        <f>'Correct for Drift'!AA237</f>
        <v>-132.90636856924326</v>
      </c>
    </row>
    <row r="44" spans="1:19" x14ac:dyDescent="0.35">
      <c r="A44" t="s">
        <v>59</v>
      </c>
      <c r="B44" t="s">
        <v>272</v>
      </c>
      <c r="C44" t="s">
        <v>175</v>
      </c>
      <c r="D44" s="9">
        <f>'Correct for Drift'!L238</f>
        <v>17.784801302194857</v>
      </c>
      <c r="E44" s="9">
        <f>'Correct for Drift'!M238</f>
        <v>7.2088828861841847</v>
      </c>
      <c r="F44" s="9">
        <f>'Correct for Drift'!N238</f>
        <v>625035.37700864265</v>
      </c>
      <c r="G44" s="9">
        <f>'Correct for Drift'!O238</f>
        <v>619525.15322592598</v>
      </c>
      <c r="H44" s="9">
        <f>'Correct for Drift'!P238</f>
        <v>789913.19823147741</v>
      </c>
      <c r="I44" s="9">
        <f>'Correct for Drift'!Q238</f>
        <v>143365.15125141616</v>
      </c>
      <c r="J44" s="9">
        <f>'Correct for Drift'!R238</f>
        <v>121447.70114834297</v>
      </c>
      <c r="K44" s="9">
        <f>'Correct for Drift'!S238</f>
        <v>397664.18263428344</v>
      </c>
      <c r="L44" s="9">
        <f>'Correct for Drift'!T238</f>
        <v>137970.86276862549</v>
      </c>
      <c r="M44" s="9">
        <f>'Correct for Drift'!U238</f>
        <v>838333.32227355789</v>
      </c>
      <c r="N44" s="9">
        <f>'Correct for Drift'!V238</f>
        <v>206032.14521911301</v>
      </c>
      <c r="O44" s="9">
        <f>'Correct for Drift'!W238</f>
        <v>818954.31453632249</v>
      </c>
      <c r="P44" s="9">
        <f>'Correct for Drift'!X238</f>
        <v>187251.94087205315</v>
      </c>
      <c r="Q44" s="9">
        <f>'Correct for Drift'!Y238</f>
        <v>847665.02113926038</v>
      </c>
      <c r="R44" s="9">
        <f>'Correct for Drift'!Z238</f>
        <v>189183.53790216762</v>
      </c>
      <c r="S44" s="9">
        <f>'Correct for Drift'!AA238</f>
        <v>823357.15089446667</v>
      </c>
    </row>
    <row r="45" spans="1:19" x14ac:dyDescent="0.35">
      <c r="A45" t="s">
        <v>62</v>
      </c>
      <c r="B45" t="s">
        <v>26</v>
      </c>
      <c r="C45" t="s">
        <v>175</v>
      </c>
      <c r="D45" s="9">
        <f>'Correct for Drift'!L239</f>
        <v>532.41401503025645</v>
      </c>
      <c r="E45" s="9">
        <f>'Correct for Drift'!M239</f>
        <v>855.39344175096153</v>
      </c>
      <c r="F45" s="9">
        <f>'Correct for Drift'!N239</f>
        <v>450.32284016535959</v>
      </c>
      <c r="G45" s="9">
        <f>'Correct for Drift'!O239</f>
        <v>534.01950073731882</v>
      </c>
      <c r="H45" s="9">
        <f>'Correct for Drift'!P239</f>
        <v>522.92307235818589</v>
      </c>
      <c r="I45" s="9">
        <f>'Correct for Drift'!Q239</f>
        <v>105.04476005257391</v>
      </c>
      <c r="J45" s="9">
        <f>'Correct for Drift'!R239</f>
        <v>81.102312638274782</v>
      </c>
      <c r="K45" s="9">
        <f>'Correct for Drift'!S239</f>
        <v>291.97054287828178</v>
      </c>
      <c r="L45" s="9">
        <f>'Correct for Drift'!T239</f>
        <v>99.155042201308561</v>
      </c>
      <c r="M45" s="9">
        <f>'Correct for Drift'!U239</f>
        <v>605.26714957177023</v>
      </c>
      <c r="N45" s="9">
        <f>'Correct for Drift'!V239</f>
        <v>124.15373597863396</v>
      </c>
      <c r="O45" s="9">
        <f>'Correct for Drift'!W239</f>
        <v>549.31710802086479</v>
      </c>
      <c r="P45" s="9">
        <f>'Correct for Drift'!X239</f>
        <v>127.92581308073349</v>
      </c>
      <c r="Q45" s="9">
        <f>'Correct for Drift'!Y239</f>
        <v>588.75412526331581</v>
      </c>
      <c r="R45" s="9">
        <f>'Correct for Drift'!Z239</f>
        <v>122.74765334585173</v>
      </c>
      <c r="S45" s="9">
        <f>'Correct for Drift'!AA239</f>
        <v>424.53127482174966</v>
      </c>
    </row>
    <row r="46" spans="1:19" x14ac:dyDescent="0.35">
      <c r="A46" t="s">
        <v>62</v>
      </c>
      <c r="B46" t="s">
        <v>26</v>
      </c>
      <c r="C46" t="s">
        <v>175</v>
      </c>
      <c r="D46" s="9">
        <f>'Correct for Drift'!L240</f>
        <v>515.03075158851152</v>
      </c>
      <c r="E46" s="9">
        <f>'Correct for Drift'!M240</f>
        <v>875.0622124723036</v>
      </c>
      <c r="F46" s="9">
        <f>'Correct for Drift'!N240</f>
        <v>171.44416994722096</v>
      </c>
      <c r="G46" s="9">
        <f>'Correct for Drift'!O240</f>
        <v>221.82971094667636</v>
      </c>
      <c r="H46" s="9">
        <f>'Correct for Drift'!P240</f>
        <v>203.34366329023666</v>
      </c>
      <c r="I46" s="9">
        <f>'Correct for Drift'!Q240</f>
        <v>35.001655025316921</v>
      </c>
      <c r="J46" s="9">
        <f>'Correct for Drift'!R240</f>
        <v>33.50689512330321</v>
      </c>
      <c r="K46" s="9">
        <f>'Correct for Drift'!S240</f>
        <v>116.48685242691009</v>
      </c>
      <c r="L46" s="9">
        <f>'Correct for Drift'!T240</f>
        <v>37.961655025316922</v>
      </c>
      <c r="M46" s="9">
        <f>'Correct for Drift'!U240</f>
        <v>256.85556068789151</v>
      </c>
      <c r="N46" s="9">
        <f>'Correct for Drift'!V240</f>
        <v>45.490732431485412</v>
      </c>
      <c r="O46" s="9">
        <f>'Correct for Drift'!W240</f>
        <v>191.29035455593299</v>
      </c>
      <c r="P46" s="9">
        <f>'Correct for Drift'!X240</f>
        <v>39.084956345585418</v>
      </c>
      <c r="Q46" s="9">
        <f>'Correct for Drift'!Y240</f>
        <v>189.07365587620149</v>
      </c>
      <c r="R46" s="9">
        <f>'Correct for Drift'!Z240</f>
        <v>45.033062180303681</v>
      </c>
      <c r="S46" s="9">
        <f>'Correct for Drift'!AA240</f>
        <v>21.065746485054916</v>
      </c>
    </row>
    <row r="47" spans="1:19" x14ac:dyDescent="0.3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35">
      <c r="D48" s="44" t="s">
        <v>181</v>
      </c>
      <c r="E48" s="44" t="s">
        <v>182</v>
      </c>
      <c r="F48" s="44" t="s">
        <v>183</v>
      </c>
      <c r="G48" s="44" t="s">
        <v>184</v>
      </c>
      <c r="H48" s="44" t="s">
        <v>185</v>
      </c>
      <c r="I48" s="44" t="s">
        <v>186</v>
      </c>
      <c r="J48" s="44" t="s">
        <v>187</v>
      </c>
      <c r="K48" s="44" t="s">
        <v>188</v>
      </c>
      <c r="L48" s="44" t="s">
        <v>189</v>
      </c>
      <c r="M48" s="44" t="s">
        <v>190</v>
      </c>
      <c r="N48" s="44" t="s">
        <v>191</v>
      </c>
      <c r="O48" s="44" t="s">
        <v>192</v>
      </c>
      <c r="P48" s="44" t="s">
        <v>193</v>
      </c>
      <c r="Q48" s="44" t="s">
        <v>194</v>
      </c>
      <c r="R48" s="44" t="s">
        <v>195</v>
      </c>
      <c r="S48" s="44" t="s">
        <v>196</v>
      </c>
    </row>
    <row r="49" spans="1:35" x14ac:dyDescent="0.35">
      <c r="A49" s="40" t="s">
        <v>312</v>
      </c>
      <c r="B49" s="40"/>
      <c r="C49" s="40"/>
      <c r="D49" s="50"/>
      <c r="E49" s="50"/>
      <c r="F49" s="50"/>
      <c r="G49" s="50"/>
      <c r="H49" s="50"/>
      <c r="M49" s="3" t="s">
        <v>208</v>
      </c>
      <c r="O49" s="3" t="s">
        <v>212</v>
      </c>
      <c r="P49" s="3" t="s">
        <v>215</v>
      </c>
      <c r="Q49" s="3" t="s">
        <v>217</v>
      </c>
    </row>
    <row r="50" spans="1:35" x14ac:dyDescent="0.35">
      <c r="A50" s="40"/>
      <c r="B50" s="40"/>
      <c r="C50" s="40"/>
      <c r="D50" s="50"/>
      <c r="E50" s="50"/>
      <c r="F50" s="50"/>
      <c r="G50" s="50"/>
      <c r="H50" s="50"/>
      <c r="K50" s="3" t="s">
        <v>204</v>
      </c>
      <c r="L50" s="3" t="s">
        <v>237</v>
      </c>
      <c r="M50" s="3" t="s">
        <v>207</v>
      </c>
      <c r="N50" s="3" t="s">
        <v>210</v>
      </c>
      <c r="O50" s="3" t="s">
        <v>211</v>
      </c>
      <c r="P50" s="3" t="s">
        <v>213</v>
      </c>
      <c r="Q50" s="3" t="s">
        <v>216</v>
      </c>
      <c r="R50" s="3" t="s">
        <v>220</v>
      </c>
      <c r="S50" s="3" t="s">
        <v>221</v>
      </c>
    </row>
    <row r="51" spans="1:35" x14ac:dyDescent="0.35">
      <c r="A51" s="40"/>
      <c r="B51" s="40"/>
      <c r="C51" s="40"/>
      <c r="D51" s="50" t="s">
        <v>315</v>
      </c>
      <c r="E51" s="50" t="s">
        <v>315</v>
      </c>
      <c r="F51" s="50" t="s">
        <v>315</v>
      </c>
      <c r="G51" s="50" t="s">
        <v>315</v>
      </c>
      <c r="H51" s="50" t="s">
        <v>315</v>
      </c>
      <c r="I51" s="3" t="s">
        <v>200</v>
      </c>
      <c r="J51" s="3" t="s">
        <v>201</v>
      </c>
      <c r="K51" s="3" t="s">
        <v>203</v>
      </c>
      <c r="L51" s="3" t="s">
        <v>205</v>
      </c>
      <c r="M51" s="3" t="s">
        <v>206</v>
      </c>
      <c r="N51" s="3" t="s">
        <v>209</v>
      </c>
      <c r="O51" s="3" t="s">
        <v>238</v>
      </c>
      <c r="P51" s="3" t="s">
        <v>214</v>
      </c>
      <c r="Q51" s="3" t="s">
        <v>218</v>
      </c>
      <c r="R51" s="3" t="s">
        <v>219</v>
      </c>
      <c r="S51" s="3" t="s">
        <v>222</v>
      </c>
    </row>
    <row r="52" spans="1:35" x14ac:dyDescent="0.35">
      <c r="A52" s="50"/>
      <c r="B52" s="50"/>
      <c r="C52" s="50"/>
      <c r="D52" s="50"/>
      <c r="E52" s="50"/>
      <c r="F52" s="50"/>
      <c r="G52" s="50"/>
      <c r="H52" s="50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35" x14ac:dyDescent="0.35">
      <c r="A53" s="51" t="s">
        <v>313</v>
      </c>
      <c r="B53" s="51"/>
      <c r="C53" s="51"/>
      <c r="D53" s="50"/>
      <c r="E53" s="50"/>
      <c r="F53" s="50"/>
      <c r="G53" s="50"/>
      <c r="H53" s="50"/>
      <c r="M53" s="3">
        <f>M25/I25</f>
        <v>1.0616679126793094E-2</v>
      </c>
      <c r="O53" s="3">
        <f>N26/J26</f>
        <v>3.0252732389920932E-3</v>
      </c>
      <c r="P53" s="3">
        <f>P27/K27</f>
        <v>4.8835382780027805E-4</v>
      </c>
      <c r="Q53" s="3">
        <f>Q27/K27</f>
        <v>5.4526162379848466E-4</v>
      </c>
    </row>
    <row r="54" spans="1:35" x14ac:dyDescent="0.35">
      <c r="A54" s="51"/>
      <c r="B54" s="51"/>
      <c r="C54" s="51"/>
      <c r="D54" s="50"/>
      <c r="E54" s="50"/>
      <c r="F54" s="50"/>
      <c r="G54" s="50"/>
      <c r="H54" s="50"/>
      <c r="K54" s="3">
        <f>K22/E22</f>
        <v>6.6089245201728336E-4</v>
      </c>
      <c r="L54" s="3">
        <f>L23/G23</f>
        <v>1.5693277157188088E-3</v>
      </c>
      <c r="M54" s="3">
        <f>M25/I25</f>
        <v>1.0616679126793094E-2</v>
      </c>
      <c r="N54" s="3">
        <f>N26/J26</f>
        <v>3.0252732389920932E-3</v>
      </c>
      <c r="O54" s="3">
        <f>N26/J26</f>
        <v>3.0252732389920932E-3</v>
      </c>
      <c r="P54" s="3">
        <f>P25/I25</f>
        <v>2.3334709138432661E-4</v>
      </c>
      <c r="Q54" s="3">
        <f>Q26/J26</f>
        <v>7.1953175997357651E-4</v>
      </c>
      <c r="R54" s="3">
        <f>R28/L28</f>
        <v>1.2670368476228175E-2</v>
      </c>
      <c r="S54" s="3">
        <f>S29/M29</f>
        <v>8.7044467144843356E-3</v>
      </c>
    </row>
    <row r="55" spans="1:35" x14ac:dyDescent="0.35">
      <c r="A55" s="51"/>
      <c r="B55" s="51"/>
      <c r="C55" s="51"/>
      <c r="D55" s="50" t="s">
        <v>315</v>
      </c>
      <c r="E55" s="50" t="s">
        <v>315</v>
      </c>
      <c r="F55" s="50" t="s">
        <v>315</v>
      </c>
      <c r="G55" s="50" t="s">
        <v>315</v>
      </c>
      <c r="H55" s="50" t="s">
        <v>315</v>
      </c>
      <c r="I55" s="3">
        <f>I22/E22</f>
        <v>1.4377650664848074E-5</v>
      </c>
      <c r="J55" s="3">
        <f>J22/E22</f>
        <v>1.7949233392269626E-5</v>
      </c>
      <c r="K55" s="3">
        <f>K22/E22</f>
        <v>6.6089245201728336E-4</v>
      </c>
      <c r="L55" s="3">
        <f>L24/H24</f>
        <v>1.9419538247687492E-2</v>
      </c>
      <c r="M55" s="3">
        <f>M23/G23</f>
        <v>1.9843958136689775E-4</v>
      </c>
      <c r="N55" s="3">
        <f>N25/I25</f>
        <v>7.1973356222072859E-4</v>
      </c>
      <c r="O55" s="3">
        <f>O25/I25</f>
        <v>2.440660174242937E-4</v>
      </c>
      <c r="P55" s="3">
        <f>P26/J26</f>
        <v>2.0457312596519506E-4</v>
      </c>
      <c r="Q55" s="3">
        <f>Q28/L28</f>
        <v>9.253406737841703E-6</v>
      </c>
      <c r="R55" s="3">
        <f>R28/L28</f>
        <v>1.2670368476228175E-2</v>
      </c>
      <c r="S55" s="3">
        <f>S28/L28</f>
        <v>1.2644803754505549E-3</v>
      </c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</row>
    <row r="56" spans="1:35" x14ac:dyDescent="0.35"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</row>
    <row r="57" spans="1:35" x14ac:dyDescent="0.35">
      <c r="A57" s="51" t="s">
        <v>314</v>
      </c>
      <c r="B57" s="51"/>
      <c r="C57" s="51"/>
      <c r="D57" s="50"/>
      <c r="E57" s="50"/>
      <c r="F57" s="50"/>
      <c r="G57" s="50"/>
      <c r="H57" s="50"/>
      <c r="M57" s="3">
        <f>M53*X11</f>
        <v>1.6789166991207683E-2</v>
      </c>
      <c r="O57" s="3">
        <f>O53*X17</f>
        <v>2.2684503806718564E-3</v>
      </c>
      <c r="P57" s="3">
        <f>P53*X21</f>
        <v>4.8835382780027805E-4</v>
      </c>
      <c r="Q57" s="3">
        <f>Q53*X22</f>
        <v>5.9521447701407478E-4</v>
      </c>
      <c r="W57" s="67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</row>
    <row r="58" spans="1:35" x14ac:dyDescent="0.35">
      <c r="A58" s="51"/>
      <c r="B58" s="51"/>
      <c r="C58" s="51"/>
      <c r="D58" s="50"/>
      <c r="E58" s="50"/>
      <c r="F58" s="50"/>
      <c r="G58" s="50"/>
      <c r="H58" s="50"/>
      <c r="K58" s="3">
        <f>K54*X4</f>
        <v>1.4224194626231287E-4</v>
      </c>
      <c r="L58" s="3">
        <f>L54*X8</f>
        <v>1.5693277157188088E-3</v>
      </c>
      <c r="M58" s="3">
        <f>M54*X12</f>
        <v>7.5304351945857991E-3</v>
      </c>
      <c r="N58" s="3">
        <f>N54*X16</f>
        <v>3.0252732389920932E-3</v>
      </c>
      <c r="O58" s="3">
        <f>O54*X18</f>
        <v>2.7891445071961791E-3</v>
      </c>
      <c r="P58" s="3">
        <f>P54*X15</f>
        <v>7.5973471613501682E-5</v>
      </c>
      <c r="Q58" s="3">
        <f>Q54*X20</f>
        <v>1.2840209859435073E-3</v>
      </c>
      <c r="R58" s="3">
        <f>R54*X24</f>
        <v>1.1982201498286072E-2</v>
      </c>
      <c r="S58" s="3">
        <f>S54*X28</f>
        <v>8.7044467144843356E-3</v>
      </c>
      <c r="W58" s="67"/>
      <c r="X58" s="67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</row>
    <row r="59" spans="1:35" x14ac:dyDescent="0.35">
      <c r="A59" s="51"/>
      <c r="B59" s="51"/>
      <c r="C59" s="51"/>
      <c r="D59" s="50" t="s">
        <v>315</v>
      </c>
      <c r="E59" s="50" t="s">
        <v>315</v>
      </c>
      <c r="F59" s="50" t="s">
        <v>315</v>
      </c>
      <c r="G59" s="50" t="s">
        <v>315</v>
      </c>
      <c r="H59" s="50" t="s">
        <v>315</v>
      </c>
      <c r="I59" s="3">
        <f>I55*X3</f>
        <v>1.3571068303418483E-7</v>
      </c>
      <c r="J59" s="3">
        <f>J55*X3</f>
        <v>1.6942286193949956E-7</v>
      </c>
      <c r="K59" s="3">
        <f>K55*X5</f>
        <v>3.8794328082795472E-4</v>
      </c>
      <c r="L59" s="3">
        <f>L55*X10</f>
        <v>1.9419538247687492E-2</v>
      </c>
      <c r="M59" s="3">
        <f>M55*X9</f>
        <v>2.4925537015107221E-5</v>
      </c>
      <c r="N59" s="3">
        <f>N55*X13</f>
        <v>7.1973356222072859E-4</v>
      </c>
      <c r="O59" s="3">
        <f>O55*X14</f>
        <v>8.0882342983632221E-5</v>
      </c>
      <c r="P59" s="3">
        <f>P55*X16</f>
        <v>2.0457312596519506E-4</v>
      </c>
      <c r="Q59" s="3">
        <f>Q55*X23</f>
        <v>1.1825439920564476E-7</v>
      </c>
      <c r="R59" s="3">
        <f>R55*X25</f>
        <v>1.6572680045264583E-2</v>
      </c>
      <c r="S59" s="3">
        <f>S55*X27</f>
        <v>2.0070091071049062E-3</v>
      </c>
      <c r="W59" s="67"/>
      <c r="X59" s="67"/>
      <c r="Y59" s="76"/>
      <c r="Z59" s="76"/>
      <c r="AA59" s="77"/>
      <c r="AB59" s="77"/>
      <c r="AC59" s="77"/>
      <c r="AD59" s="77"/>
      <c r="AE59" s="77"/>
      <c r="AF59" s="77"/>
      <c r="AG59" s="77"/>
      <c r="AH59" s="77"/>
      <c r="AI59" s="77"/>
    </row>
    <row r="60" spans="1:35" x14ac:dyDescent="0.35">
      <c r="I60" s="12">
        <f>SUM(I57:I59)</f>
        <v>1.3571068303418483E-7</v>
      </c>
      <c r="J60" s="12">
        <f t="shared" ref="J60:S60" si="0">SUM(J57:J59)</f>
        <v>1.6942286193949956E-7</v>
      </c>
      <c r="K60" s="12">
        <f t="shared" si="0"/>
        <v>5.3018522709026756E-4</v>
      </c>
      <c r="L60" s="12">
        <f t="shared" si="0"/>
        <v>2.0988865963406302E-2</v>
      </c>
      <c r="M60" s="12">
        <f t="shared" si="0"/>
        <v>2.4344527722808589E-2</v>
      </c>
      <c r="N60" s="12">
        <f t="shared" si="0"/>
        <v>3.7450068012128217E-3</v>
      </c>
      <c r="O60" s="12">
        <f t="shared" si="0"/>
        <v>5.1384772308516674E-3</v>
      </c>
      <c r="P60" s="12">
        <f t="shared" si="0"/>
        <v>7.6890042537897476E-4</v>
      </c>
      <c r="Q60" s="12">
        <f t="shared" si="0"/>
        <v>1.8793537173567875E-3</v>
      </c>
      <c r="R60" s="12">
        <f t="shared" si="0"/>
        <v>2.8554881543550653E-2</v>
      </c>
      <c r="S60" s="12">
        <f t="shared" si="0"/>
        <v>1.0711455821589243E-2</v>
      </c>
      <c r="U60" s="15"/>
      <c r="W60" s="67"/>
      <c r="X60" s="67"/>
      <c r="Y60" s="76"/>
      <c r="Z60" s="76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1:35" x14ac:dyDescent="0.35"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U61" s="15"/>
      <c r="W61" s="67"/>
      <c r="X61" s="67"/>
      <c r="Y61" s="76"/>
      <c r="Z61" s="76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1:35" x14ac:dyDescent="0.35"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</row>
    <row r="63" spans="1:35" ht="23.5" x14ac:dyDescent="0.55000000000000004">
      <c r="A63" s="42" t="s">
        <v>328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</row>
    <row r="64" spans="1:35" x14ac:dyDescent="0.35">
      <c r="A64" s="15" t="s">
        <v>1</v>
      </c>
      <c r="B64" s="15" t="s">
        <v>292</v>
      </c>
      <c r="C64" s="15" t="s">
        <v>294</v>
      </c>
      <c r="D64" s="15" t="s">
        <v>181</v>
      </c>
      <c r="E64" s="15" t="s">
        <v>182</v>
      </c>
      <c r="F64" s="15" t="s">
        <v>183</v>
      </c>
      <c r="G64" s="15" t="s">
        <v>184</v>
      </c>
      <c r="H64" s="15" t="s">
        <v>185</v>
      </c>
      <c r="I64" s="15" t="s">
        <v>186</v>
      </c>
      <c r="J64" s="15" t="s">
        <v>187</v>
      </c>
      <c r="K64" s="15" t="s">
        <v>188</v>
      </c>
      <c r="L64" s="15" t="s">
        <v>189</v>
      </c>
      <c r="M64" s="15" t="s">
        <v>190</v>
      </c>
      <c r="N64" s="15" t="s">
        <v>191</v>
      </c>
      <c r="O64" s="15" t="s">
        <v>192</v>
      </c>
      <c r="P64" s="15" t="s">
        <v>193</v>
      </c>
      <c r="Q64" s="15" t="s">
        <v>194</v>
      </c>
      <c r="R64" s="15" t="s">
        <v>195</v>
      </c>
      <c r="S64" s="15" t="s">
        <v>196</v>
      </c>
      <c r="T64" s="17" t="s">
        <v>176</v>
      </c>
      <c r="U64" s="17" t="s">
        <v>179</v>
      </c>
      <c r="V64" s="34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</row>
    <row r="65" spans="1:35" ht="19" customHeight="1" x14ac:dyDescent="0.35">
      <c r="A65" t="s">
        <v>28</v>
      </c>
      <c r="B65" t="s">
        <v>265</v>
      </c>
      <c r="C65" t="s">
        <v>175</v>
      </c>
      <c r="D65" s="9">
        <f>D3</f>
        <v>-5.8344080362673978</v>
      </c>
      <c r="E65" s="9">
        <f>E3</f>
        <v>-21.822375211071076</v>
      </c>
      <c r="F65" s="9">
        <f>F3</f>
        <v>12825.781517226607</v>
      </c>
      <c r="G65" s="9">
        <f>G3</f>
        <v>12802.541856223597</v>
      </c>
      <c r="H65" s="9">
        <f>H3</f>
        <v>16338.880373527474</v>
      </c>
      <c r="I65" s="9">
        <f>I3-(E65*$I$59)</f>
        <v>2929.1689775449272</v>
      </c>
      <c r="J65" s="9">
        <f>J3-(E65*$J$59)</f>
        <v>2447.7107848728047</v>
      </c>
      <c r="K65" s="9">
        <f>K3-((K$58*E65)+(K$59*E65))</f>
        <v>8137.7971152519531</v>
      </c>
      <c r="L65" s="9">
        <f>L3-((L$58*G65)+(L$59*H65))</f>
        <v>2434.3981493705514</v>
      </c>
      <c r="M65" s="9">
        <f>M3-((M$57*I65)+(M$58*I65)+(M$59*G65))</f>
        <v>16862.262522790541</v>
      </c>
      <c r="N65" s="9">
        <f>N3-((N$58*J65)+(N$59*I65))</f>
        <v>4212.4227798839001</v>
      </c>
      <c r="O65" s="9">
        <f>O3-((O$57*J65)+(O$58*J65)+(O$59*I65))</f>
        <v>16566.32173741865</v>
      </c>
      <c r="P65" s="9">
        <f>P3-((P$57*K65)+(P$58*I65)+(P$59*J65))</f>
        <v>3894.0639312544449</v>
      </c>
      <c r="Q65" s="9">
        <f>Q3-((Q$57*K65)+(Q$58*J65)+(Q$59*L65))</f>
        <v>17228.448598082134</v>
      </c>
      <c r="R65" s="9">
        <f>R3-((R$58*L65)+(R$59*L65))</f>
        <v>3801.1469010036753</v>
      </c>
      <c r="S65" s="9">
        <f>S3-((S$58*M65)+(S$59*L65))</f>
        <v>16542.762371960274</v>
      </c>
      <c r="T65" s="9">
        <v>9158.19005265946</v>
      </c>
      <c r="U65" s="9">
        <v>12435.71740057961</v>
      </c>
      <c r="V65" s="15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</row>
    <row r="66" spans="1:35" x14ac:dyDescent="0.35">
      <c r="A66" t="s">
        <v>30</v>
      </c>
      <c r="B66" t="s">
        <v>262</v>
      </c>
      <c r="C66" t="s">
        <v>175</v>
      </c>
      <c r="D66" s="9">
        <f>D4</f>
        <v>25.982246387200952</v>
      </c>
      <c r="E66" s="9">
        <f>E4</f>
        <v>19.709495809354095</v>
      </c>
      <c r="F66" s="9">
        <f>F4</f>
        <v>130222.19645145083</v>
      </c>
      <c r="G66" s="9">
        <f>G4</f>
        <v>129033.48842638065</v>
      </c>
      <c r="H66" s="9">
        <f>H4</f>
        <v>165453.96777570836</v>
      </c>
      <c r="I66" s="9">
        <f>I4-(E66*$I$59)</f>
        <v>29401.025831754785</v>
      </c>
      <c r="J66" s="9">
        <f>J4-(E66*$J$59)</f>
        <v>24959.640974145674</v>
      </c>
      <c r="K66" s="9">
        <f>K4-((K$58*E66)+(K$59*E66))</f>
        <v>80933.308379341921</v>
      </c>
      <c r="L66" s="9">
        <f>L4-((L$58*G66)+(L$59*H66))</f>
        <v>24677.487661522584</v>
      </c>
      <c r="M66" s="9">
        <f>M4-((M$57*I66)+(M$58*I66)+(M$59*G66))</f>
        <v>170810.49407918451</v>
      </c>
      <c r="N66" s="9">
        <f>N4-((N$58*J66)+(N$59*I66))</f>
        <v>42210.147520882238</v>
      </c>
      <c r="O66" s="9">
        <f>O4-((O$57*J66)+(O$58*J66)+(O$59*I66))</f>
        <v>167912.86360153425</v>
      </c>
      <c r="P66" s="9">
        <f>P4-((P$57*K66)+(P$58*I66)+(P$59*J66))</f>
        <v>38349.78377692042</v>
      </c>
      <c r="Q66" s="9">
        <f>Q4-((Q$57*K66)+(Q$58*J66)+(Q$59*L66))</f>
        <v>172986.88911346602</v>
      </c>
      <c r="R66" s="9">
        <f>R4-((R$58*L66)+(R$59*L66))</f>
        <v>38330.305634851538</v>
      </c>
      <c r="S66" s="9">
        <f>S4-((S$58*M66)+(S$59*L66))</f>
        <v>168158.52107212192</v>
      </c>
      <c r="T66" s="9">
        <v>94290.902729479989</v>
      </c>
      <c r="U66" s="9">
        <v>126714.38554253243</v>
      </c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</row>
    <row r="67" spans="1:35" x14ac:dyDescent="0.35">
      <c r="A67" t="s">
        <v>32</v>
      </c>
      <c r="B67" t="s">
        <v>263</v>
      </c>
      <c r="C67" t="s">
        <v>175</v>
      </c>
      <c r="D67" s="9">
        <f>D5</f>
        <v>285.01606931086599</v>
      </c>
      <c r="E67" s="9">
        <f>E5</f>
        <v>459.33701618810454</v>
      </c>
      <c r="F67" s="9">
        <f>F5</f>
        <v>1319636.9024714425</v>
      </c>
      <c r="G67" s="9">
        <f>G5</f>
        <v>1314969.0956369815</v>
      </c>
      <c r="H67" s="9">
        <f>H5</f>
        <v>1678138.1863706671</v>
      </c>
      <c r="I67" s="9">
        <f>I5-(E67*$I$59)</f>
        <v>291438.43128869322</v>
      </c>
      <c r="J67" s="9">
        <f>J5-(E67*$J$59)</f>
        <v>247894.49017586504</v>
      </c>
      <c r="K67" s="9">
        <f>K5-((K$58*E67)+(K$59*E67))</f>
        <v>805986.95883416175</v>
      </c>
      <c r="L67" s="9">
        <f>L5-((L$58*G67)+(L$59*H67))</f>
        <v>245581.34103216277</v>
      </c>
      <c r="M67" s="9">
        <f>M5-((M$57*I67)+(M$58*I67)+(M$59*G67))</f>
        <v>1723914.0953177789</v>
      </c>
      <c r="N67" s="9">
        <f>N5-((N$58*J67)+(N$59*I67))</f>
        <v>420390.80760094448</v>
      </c>
      <c r="O67" s="9">
        <f>O5-((O$57*J67)+(O$58*J67)+(O$59*I67))</f>
        <v>1688730.716200294</v>
      </c>
      <c r="P67" s="9">
        <f>P5-((P$57*K67)+(P$58*I67)+(P$59*J67))</f>
        <v>382543.53070217645</v>
      </c>
      <c r="Q67" s="9">
        <f>Q5-((Q$57*K67)+(Q$58*J67)+(Q$59*L67))</f>
        <v>1742381.1089643489</v>
      </c>
      <c r="R67" s="9">
        <f>R5-((R$58*L67)+(R$59*L67))</f>
        <v>380315.65634696989</v>
      </c>
      <c r="S67" s="9">
        <f>S5-((S$58*M67)+(S$59*L67))</f>
        <v>1704613.9064183501</v>
      </c>
      <c r="T67" s="9">
        <v>946103.51330483845</v>
      </c>
      <c r="U67" s="9">
        <v>1290188.4300562511</v>
      </c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</row>
    <row r="68" spans="1:35" x14ac:dyDescent="0.35">
      <c r="A68" t="s">
        <v>34</v>
      </c>
      <c r="B68" t="s">
        <v>266</v>
      </c>
      <c r="C68" t="s">
        <v>175</v>
      </c>
      <c r="D68" s="9">
        <f>D6</f>
        <v>6385.9212923687155</v>
      </c>
      <c r="E68" s="9">
        <f>E6</f>
        <v>11026.143449938467</v>
      </c>
      <c r="F68" s="9">
        <f>F6</f>
        <v>6007999.5802737549</v>
      </c>
      <c r="G68" s="9">
        <f>G6</f>
        <v>5991762.3424000069</v>
      </c>
      <c r="H68" s="9">
        <f>H6</f>
        <v>7674784.3528454322</v>
      </c>
      <c r="I68" s="9">
        <f>I6-(E68*$I$59)</f>
        <v>1358424.696731661</v>
      </c>
      <c r="J68" s="9">
        <f>J6-(E68*$J$59)</f>
        <v>1141342.4541659188</v>
      </c>
      <c r="K68" s="9">
        <f>K6-((K$58*E68)+(K$59*E68))</f>
        <v>3661435.2414699923</v>
      </c>
      <c r="L68" s="9">
        <f>L6-((L$58*G68)+(L$59*H68))</f>
        <v>1143876.378907738</v>
      </c>
      <c r="M68" s="9">
        <f>M6-((M$57*I68)+(M$58*I68)+(M$59*G68))</f>
        <v>7649632.2516022725</v>
      </c>
      <c r="N68" s="9">
        <f>N6-((N$58*J68)+(N$59*I68))</f>
        <v>1946045.7423947516</v>
      </c>
      <c r="O68" s="9">
        <f>O6-((O$57*J68)+(O$58*J68)+(O$59*I68))</f>
        <v>7554165.7867635535</v>
      </c>
      <c r="P68" s="9">
        <f>P6-((P$57*K68)+(P$58*I68)+(P$59*J68))</f>
        <v>1774265.9161901742</v>
      </c>
      <c r="Q68" s="9">
        <f>Q6-((Q$57*K68)+(Q$58*J68)+(Q$59*L68))</f>
        <v>7819917.2238398893</v>
      </c>
      <c r="R68" s="9">
        <f>R6-((R$58*L68)+(R$59*L68))</f>
        <v>1771849.2073656779</v>
      </c>
      <c r="S68" s="9">
        <f>S6-((S$58*M68)+(S$59*L68))</f>
        <v>7591525.3696035221</v>
      </c>
      <c r="T68" s="9">
        <v>4229989.4879423482</v>
      </c>
      <c r="U68" s="9">
        <v>5687923.1024530958</v>
      </c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</row>
    <row r="69" spans="1:35" s="15" customFormat="1" x14ac:dyDescent="0.35">
      <c r="A69" t="s">
        <v>36</v>
      </c>
      <c r="B69" t="s">
        <v>264</v>
      </c>
      <c r="C69" t="s">
        <v>175</v>
      </c>
      <c r="D69" s="9">
        <f>D7</f>
        <v>2400.9098348603347</v>
      </c>
      <c r="E69" s="9">
        <f>E7</f>
        <v>4329.807876698459</v>
      </c>
      <c r="F69" s="9">
        <f>F7</f>
        <v>12824393.284990758</v>
      </c>
      <c r="G69" s="9">
        <f>G7</f>
        <v>12787399.184889035</v>
      </c>
      <c r="H69" s="9">
        <f>H7</f>
        <v>16425510.202278031</v>
      </c>
      <c r="I69" s="9">
        <f>I7-(E69*$I$59)</f>
        <v>2824668.5986343673</v>
      </c>
      <c r="J69" s="9">
        <f>J7-(E69*$J$59)</f>
        <v>2407367.4066416738</v>
      </c>
      <c r="K69" s="9">
        <f>K7-((K$58*E69)+(K$59*E69))</f>
        <v>7577058.4191185106</v>
      </c>
      <c r="L69" s="9">
        <f>L7-((L$58*G69)+(L$59*H69))</f>
        <v>2388443.4686884657</v>
      </c>
      <c r="M69" s="9">
        <f>M7-((M$57*I69)+(M$58*I69)+(M$59*G69))</f>
        <v>16129037.437095976</v>
      </c>
      <c r="N69" s="9">
        <f>N7-((N$58*J69)+(N$59*I69))</f>
        <v>4023886.3958711266</v>
      </c>
      <c r="O69" s="9">
        <f>O7-((O$57*J69)+(O$58*J69)+(O$59*I69))</f>
        <v>15866896.252562806</v>
      </c>
      <c r="P69" s="9">
        <f>P7-((P$57*K69)+(P$58*I69)+(P$59*J69))</f>
        <v>3691908.7797639836</v>
      </c>
      <c r="Q69" s="9">
        <f>Q7-((Q$57*K69)+(Q$58*J69)+(Q$59*L69))</f>
        <v>16369716.158237619</v>
      </c>
      <c r="R69" s="9">
        <f>R7-((R$58*L69)+(R$59*L69))</f>
        <v>3677243.8063354068</v>
      </c>
      <c r="S69" s="9">
        <f>S7-((S$58*M69)+(S$59*L69))</f>
        <v>16018313.234254105</v>
      </c>
      <c r="T69" s="9">
        <v>8503023.72032764</v>
      </c>
      <c r="U69" s="9">
        <v>11538100.11452272</v>
      </c>
      <c r="V69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</row>
    <row r="70" spans="1:35" x14ac:dyDescent="0.35">
      <c r="A70" t="s">
        <v>38</v>
      </c>
      <c r="B70" t="s">
        <v>267</v>
      </c>
      <c r="C70" t="s">
        <v>175</v>
      </c>
      <c r="D70" s="9">
        <f>D8</f>
        <v>8391.789966225293</v>
      </c>
      <c r="E70" s="9">
        <f>E8</f>
        <v>14554.654881624907</v>
      </c>
      <c r="F70" s="9">
        <f>F8</f>
        <v>2323.0560694732058</v>
      </c>
      <c r="G70" s="9">
        <f>G8</f>
        <v>2223.1813133604128</v>
      </c>
      <c r="H70" s="9">
        <f>H8</f>
        <v>2817.780579101624</v>
      </c>
      <c r="I70" s="9">
        <f>I8-(E70*$I$59)</f>
        <v>493.79534217919826</v>
      </c>
      <c r="J70" s="9">
        <f>J8-(E70*$J$59)</f>
        <v>442.26177646901891</v>
      </c>
      <c r="K70" s="9">
        <f>K8-((K$58*E70)+(K$59*E70))</f>
        <v>1431.998549280285</v>
      </c>
      <c r="L70" s="9">
        <f>L8-((L$58*G70)+(L$59*H70))</f>
        <v>462.7604286029412</v>
      </c>
      <c r="M70" s="9">
        <f>M8-((M$57*I70)+(M$58*I70)+(M$59*G70))</f>
        <v>3259.9366768970872</v>
      </c>
      <c r="N70" s="9">
        <f>N8-((N$58*J70)+(N$59*I70))</f>
        <v>858.6863563268704</v>
      </c>
      <c r="O70" s="9">
        <f>O8-((O$57*J70)+(O$58*J70)+(O$59*I70))</f>
        <v>3476.1345458835763</v>
      </c>
      <c r="P70" s="9">
        <f>P8-((P$57*K70)+(P$58*I70)+(P$59*J70))</f>
        <v>815.40610672877222</v>
      </c>
      <c r="Q70" s="9">
        <f>Q8-((Q$57*K70)+(Q$58*J70)+(Q$59*L70))</f>
        <v>3564.0473810801873</v>
      </c>
      <c r="R70" s="9">
        <f>R8-((R$58*L70)+(R$59*L70))</f>
        <v>786.30058362153864</v>
      </c>
      <c r="S70" s="9">
        <f>S8-((S$58*M70)+(S$59*L70))</f>
        <v>3198.1616429883534</v>
      </c>
      <c r="T70" s="9">
        <v>2075.3850273122098</v>
      </c>
      <c r="U70" s="9">
        <v>2210.8399373114057</v>
      </c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</row>
    <row r="71" spans="1:35" x14ac:dyDescent="0.35">
      <c r="A71" t="s">
        <v>40</v>
      </c>
      <c r="B71" t="s">
        <v>268</v>
      </c>
      <c r="C71" t="s">
        <v>175</v>
      </c>
      <c r="D71" s="9">
        <f>D9</f>
        <v>83953.259663640172</v>
      </c>
      <c r="E71" s="9">
        <f>E9</f>
        <v>146437.24309978919</v>
      </c>
      <c r="F71" s="9">
        <f>F9</f>
        <v>604.22174319822068</v>
      </c>
      <c r="G71" s="9">
        <f>G9</f>
        <v>582.35964781253347</v>
      </c>
      <c r="H71" s="9">
        <f>H9</f>
        <v>741.75487233377396</v>
      </c>
      <c r="I71" s="9">
        <f>I9-(E71*$I$59)</f>
        <v>128.52495937067155</v>
      </c>
      <c r="J71" s="9">
        <f>J9-(E71*$J$59)</f>
        <v>117.13095457199231</v>
      </c>
      <c r="K71" s="9">
        <f>K9-((K$58*E71)+(K$59*E71))</f>
        <v>368.17220698508112</v>
      </c>
      <c r="L71" s="9">
        <f>L9-((L$58*G71)+(L$59*H71))</f>
        <v>111.40141646602444</v>
      </c>
      <c r="M71" s="9">
        <f>M9-((M$57*I71)+(M$58*I71)+(M$59*G71))</f>
        <v>638.20623338702592</v>
      </c>
      <c r="N71" s="9">
        <f>N9-((N$58*J71)+(N$59*I71))</f>
        <v>173.72564604925989</v>
      </c>
      <c r="O71" s="9">
        <f>O9-((O$57*J71)+(O$58*J71)+(O$59*I71))</f>
        <v>797.92607304473484</v>
      </c>
      <c r="P71" s="9">
        <f>P9-((P$57*K71)+(P$58*I71)+(P$59*J71))</f>
        <v>170.73692220295752</v>
      </c>
      <c r="Q71" s="9">
        <f>Q9-((Q$57*K71)+(Q$58*J71)+(Q$59*L71))</f>
        <v>847.29674994153822</v>
      </c>
      <c r="R71" s="9">
        <f>R9-((R$58*L71)+(R$59*L71))</f>
        <v>193.56245890580814</v>
      </c>
      <c r="S71" s="9">
        <f>S9-((S$58*M71)+(S$59*L71))</f>
        <v>692.06496604929487</v>
      </c>
      <c r="T71" s="9">
        <v>537.08430915722306</v>
      </c>
      <c r="U71" s="9">
        <v>533.50183901179514</v>
      </c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</row>
    <row r="72" spans="1:35" x14ac:dyDescent="0.35">
      <c r="A72" t="s">
        <v>42</v>
      </c>
      <c r="B72" t="s">
        <v>271</v>
      </c>
      <c r="C72" t="s">
        <v>175</v>
      </c>
      <c r="D72" s="9">
        <f>D10</f>
        <v>841791.80495135882</v>
      </c>
      <c r="E72" s="9">
        <f>E10</f>
        <v>1457596.7518982824</v>
      </c>
      <c r="F72" s="9">
        <f>F10</f>
        <v>228.93627719416966</v>
      </c>
      <c r="G72" s="9">
        <f>G10</f>
        <v>67.052628231853376</v>
      </c>
      <c r="H72" s="9">
        <f>H10</f>
        <v>77.043900774814546</v>
      </c>
      <c r="I72" s="9">
        <f>I10-(E72*$I$59)</f>
        <v>21.137575850806915</v>
      </c>
      <c r="J72" s="9">
        <f>J10-(E72*$J$59)</f>
        <v>26.641213774341232</v>
      </c>
      <c r="K72" s="9">
        <f>K10-((K$58*E72)+(K$59*E72))</f>
        <v>220.85670811831517</v>
      </c>
      <c r="L72" s="9">
        <f>L10-((L$58*G72)+(L$59*H72))</f>
        <v>33.381584943220567</v>
      </c>
      <c r="M72" s="9">
        <f>M10-((M$57*I72)+(M$58*I72)+(M$59*G72))</f>
        <v>-21.731149715484758</v>
      </c>
      <c r="N72" s="9">
        <f>N10-((N$58*J72)+(N$59*I72))</f>
        <v>5.696800241739731</v>
      </c>
      <c r="O72" s="9">
        <f>O10-((O$57*J72)+(O$58*J72)+(O$59*I72))</f>
        <v>78.290769719383647</v>
      </c>
      <c r="P72" s="9">
        <f>P10-((P$57*K72)+(P$58*I72)+(P$59*J72))</f>
        <v>21.614921739378062</v>
      </c>
      <c r="Q72" s="9">
        <f>Q10-((Q$57*K72)+(Q$58*J72)+(Q$59*L72))</f>
        <v>85.620938903388122</v>
      </c>
      <c r="R72" s="9">
        <f>R10-((R$58*L72)+(R$59*L72))</f>
        <v>18.555655868285921</v>
      </c>
      <c r="S72" s="9">
        <f>S10-((S$58*M72)+(S$59*L72))</f>
        <v>-98.617125274856775</v>
      </c>
      <c r="T72" s="9">
        <v>106.03188752949882</v>
      </c>
      <c r="U72" s="9">
        <v>39.761724449160567</v>
      </c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</row>
    <row r="73" spans="1:35" x14ac:dyDescent="0.35">
      <c r="A73" t="s">
        <v>44</v>
      </c>
      <c r="B73" t="s">
        <v>269</v>
      </c>
      <c r="C73" t="s">
        <v>175</v>
      </c>
      <c r="D73" s="9">
        <f>D11</f>
        <v>4095390.3486634726</v>
      </c>
      <c r="E73" s="9">
        <f>E11</f>
        <v>7055678.6875018328</v>
      </c>
      <c r="F73" s="9">
        <f>F11</f>
        <v>1091.1055371105813</v>
      </c>
      <c r="G73" s="9">
        <f>G11</f>
        <v>271.95832008221385</v>
      </c>
      <c r="H73" s="9">
        <f>H11</f>
        <v>319.2453192621777</v>
      </c>
      <c r="I73" s="9">
        <f>I11-(E73*$I$59)</f>
        <v>110.69881491245695</v>
      </c>
      <c r="J73" s="9">
        <f>J11-(E73*$J$59)</f>
        <v>116.70383858135895</v>
      </c>
      <c r="K73" s="9">
        <f>K11-((K$58*E73)+(K$59*E73))</f>
        <v>1031.6548565548178</v>
      </c>
      <c r="L73" s="9">
        <f>L11-((L$58*G73)+(L$59*H73))</f>
        <v>171.49306899963494</v>
      </c>
      <c r="M73" s="9">
        <f>M11-((M$57*I73)+(M$58*I73)+(M$59*G73))</f>
        <v>267.42807288498483</v>
      </c>
      <c r="N73" s="9">
        <f>N11-((N$58*J73)+(N$59*I73))</f>
        <v>74.774561343964379</v>
      </c>
      <c r="O73" s="9">
        <f>O11-((O$57*J73)+(O$58*J73)+(O$59*I73))</f>
        <v>353.34379220268522</v>
      </c>
      <c r="P73" s="9">
        <f>P11-((P$57*K73)+(P$58*I73)+(P$59*J73))</f>
        <v>76.93125422819837</v>
      </c>
      <c r="Q73" s="9">
        <f>Q11-((Q$57*K73)+(Q$58*J73)+(Q$59*L73))</f>
        <v>344.80210249862944</v>
      </c>
      <c r="R73" s="9">
        <f>R11-((R$58*L73)+(R$59*L73))</f>
        <v>91.315365401919223</v>
      </c>
      <c r="S73" s="9">
        <f>S11-((S$58*M73)+(S$59*L73))</f>
        <v>191.97789902338559</v>
      </c>
      <c r="T73" s="9">
        <v>181.44141451778569</v>
      </c>
      <c r="U73" s="9">
        <v>499.72565357585358</v>
      </c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</row>
    <row r="74" spans="1:35" x14ac:dyDescent="0.35">
      <c r="A74" t="s">
        <v>46</v>
      </c>
      <c r="B74" t="s">
        <v>270</v>
      </c>
      <c r="C74" t="s">
        <v>175</v>
      </c>
      <c r="D74" s="9">
        <f>D12</f>
        <v>7987241.1367136436</v>
      </c>
      <c r="E74" s="9">
        <f>E12</f>
        <v>13902982.059878472</v>
      </c>
      <c r="F74" s="9">
        <f>F12</f>
        <v>1762.5037639034422</v>
      </c>
      <c r="G74" s="9">
        <f>G12</f>
        <v>149.69696648828031</v>
      </c>
      <c r="H74" s="9">
        <f>H12</f>
        <v>164.79918559888344</v>
      </c>
      <c r="I74" s="9">
        <f>I12-(E74*$I$59)</f>
        <v>103.46374535981781</v>
      </c>
      <c r="J74" s="9">
        <f>J12-(E74*$J$59)</f>
        <v>169.02133520633632</v>
      </c>
      <c r="K74" s="9">
        <f>K12-((K$58*E74)+(K$59*E74))</f>
        <v>1693.4036731070037</v>
      </c>
      <c r="L74" s="9">
        <f>L12-((L$58*G74)+(L$59*H74))</f>
        <v>231.26195238194686</v>
      </c>
      <c r="M74" s="9">
        <f>M12-((M$57*I74)+(M$58*I74)+(M$59*G74))</f>
        <v>77.687736644375434</v>
      </c>
      <c r="N74" s="9">
        <f>N12-((N$58*J74)+(N$59*I74))</f>
        <v>30.188823407158353</v>
      </c>
      <c r="O74" s="9">
        <f>O12-((O$57*J74)+(O$58*J74)+(O$59*I74))</f>
        <v>166.5225659052679</v>
      </c>
      <c r="P74" s="9">
        <f>P12-((P$57*K74)+(P$58*I74)+(P$59*J74))</f>
        <v>49.461286894394881</v>
      </c>
      <c r="Q74" s="9">
        <f>Q12-((Q$57*K74)+(Q$58*J74)+(Q$59*L74))</f>
        <v>167.50260873658746</v>
      </c>
      <c r="R74" s="9">
        <f>R12-((R$58*L74)+(R$59*L74))</f>
        <v>49.785285097994652</v>
      </c>
      <c r="S74" s="9">
        <f>S12-((S$58*M74)+(S$59*L74))</f>
        <v>18.0780940474395</v>
      </c>
      <c r="T74" s="9">
        <v>102.94140383786498</v>
      </c>
      <c r="U74" s="9">
        <v>589.5236647888762</v>
      </c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</row>
    <row r="75" spans="1:35" x14ac:dyDescent="0.35">
      <c r="A75" t="s">
        <v>48</v>
      </c>
      <c r="B75" t="s">
        <v>26</v>
      </c>
      <c r="C75" t="s">
        <v>175</v>
      </c>
      <c r="D75" s="9">
        <f>D13</f>
        <v>1322.9468412165693</v>
      </c>
      <c r="E75" s="9">
        <f>E13</f>
        <v>2314.5369534679735</v>
      </c>
      <c r="F75" s="9">
        <f>F13</f>
        <v>31.481204052443797</v>
      </c>
      <c r="G75" s="9">
        <f>G13</f>
        <v>33.909212119179685</v>
      </c>
      <c r="H75" s="9">
        <f>H13</f>
        <v>32.500737734833386</v>
      </c>
      <c r="I75" s="9">
        <f>I13-(E75*$I$59)</f>
        <v>6.7909333531233136</v>
      </c>
      <c r="J75" s="9">
        <f>J13-(E75*$J$59)</f>
        <v>3.2182611681730768</v>
      </c>
      <c r="K75" s="9">
        <f>K13-((K$58*E75)+(K$59*E75))</f>
        <v>17.571880262157453</v>
      </c>
      <c r="L75" s="9">
        <f>L13-((L$58*G75)+(L$59*H75))</f>
        <v>5.0536978499171337</v>
      </c>
      <c r="M75" s="9">
        <f>M13-((M$57*I75)+(M$58*I75)+(M$59*G75))</f>
        <v>-39.990024646735705</v>
      </c>
      <c r="N75" s="9">
        <f>N13-((N$58*J75)+(N$59*I75))</f>
        <v>2.1789221014322533</v>
      </c>
      <c r="O75" s="9">
        <f>O13-((O$57*J75)+(O$58*J75)+(O$59*I75))</f>
        <v>48.903499620008049</v>
      </c>
      <c r="P75" s="9">
        <f>P13-((P$57*K75)+(P$58*I75)+(P$59*J75))</f>
        <v>8.2919513596277419</v>
      </c>
      <c r="Q75" s="9">
        <f>Q13-((Q$57*K75)+(Q$58*J75)+(Q$59*L75))</f>
        <v>35.745553468423637</v>
      </c>
      <c r="R75" s="9">
        <f>R13-((R$58*L75)+(R$59*L75))</f>
        <v>5.9576949455909087</v>
      </c>
      <c r="S75" s="9">
        <f>S13-((S$58*M75)+(S$59*L75))</f>
        <v>-128.93407573370439</v>
      </c>
      <c r="T75" s="9">
        <v>8.4259114061125047</v>
      </c>
      <c r="U75" s="9">
        <v>-20.410070858137985</v>
      </c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</row>
    <row r="76" spans="1:35" x14ac:dyDescent="0.35">
      <c r="A76" t="s">
        <v>51</v>
      </c>
      <c r="B76" t="s">
        <v>26</v>
      </c>
      <c r="C76" t="s">
        <v>175</v>
      </c>
      <c r="D76" s="9">
        <f>D14</f>
        <v>1025.7556130208952</v>
      </c>
      <c r="E76" s="9">
        <f>E14</f>
        <v>1755.0445504143372</v>
      </c>
      <c r="F76" s="9">
        <f>F14</f>
        <v>26.879763966535823</v>
      </c>
      <c r="G76" s="9">
        <f>G14</f>
        <v>18.421803259188767</v>
      </c>
      <c r="H76" s="9">
        <f>H14</f>
        <v>24.284536219816822</v>
      </c>
      <c r="I76" s="9">
        <f>I14-(E76*$I$59)</f>
        <v>5.1282073743969985</v>
      </c>
      <c r="J76" s="9">
        <f>J14-(E76*$J$59)</f>
        <v>6.6281651636496761</v>
      </c>
      <c r="K76" s="9">
        <f>K14-((K$58*E76)+(K$59*E76))</f>
        <v>15.272077711008947</v>
      </c>
      <c r="L76" s="9">
        <f>L14-((L$58*G76)+(L$59*H76))</f>
        <v>1.6908371248949763</v>
      </c>
      <c r="M76" s="9">
        <f>M14-((M$57*I76)+(M$58*I76)+(M$59*G76))</f>
        <v>-65.520000607686981</v>
      </c>
      <c r="N76" s="9">
        <f>N14-((N$58*J76)+(N$59*I76))</f>
        <v>-5.6382150194182401</v>
      </c>
      <c r="O76" s="9">
        <f>O14-((O$57*J76)+(O$58*J76)+(O$59*I76))</f>
        <v>22.038515595201456</v>
      </c>
      <c r="P76" s="9">
        <f>P14-((P$57*K76)+(P$58*I76)+(P$59*J76))</f>
        <v>4.0364137468333796</v>
      </c>
      <c r="Q76" s="9">
        <f>Q14-((Q$57*K76)+(Q$58*J76)+(Q$59*L76))</f>
        <v>22.4119729430608</v>
      </c>
      <c r="R76" s="9">
        <f>R14-((R$58*L76)+(R$59*L76))</f>
        <v>6.1973188671869828</v>
      </c>
      <c r="S76" s="9">
        <f>S14-((S$58*M76)+(S$59*L76))</f>
        <v>-151.91092775903593</v>
      </c>
      <c r="T76" s="9">
        <v>5.0973336378116301</v>
      </c>
      <c r="U76" s="9">
        <v>-42.046286233971145</v>
      </c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</row>
    <row r="77" spans="1:35" x14ac:dyDescent="0.35">
      <c r="A77" t="s">
        <v>53</v>
      </c>
      <c r="B77" t="s">
        <v>26</v>
      </c>
      <c r="C77" t="s">
        <v>175</v>
      </c>
      <c r="D77" s="9">
        <f>D15</f>
        <v>792.41481629232248</v>
      </c>
      <c r="E77" s="9">
        <f>E15</f>
        <v>1435.4795425164689</v>
      </c>
      <c r="F77" s="9">
        <f>F15</f>
        <v>22.271655790523493</v>
      </c>
      <c r="G77" s="9">
        <f>G15</f>
        <v>24.794760884804287</v>
      </c>
      <c r="H77" s="9">
        <f>H15</f>
        <v>36.184307934535283</v>
      </c>
      <c r="I77" s="9">
        <f>I15-(E77*$I$59)</f>
        <v>4.7579233408785537</v>
      </c>
      <c r="J77" s="9">
        <f>J15-(E77*$J$59)</f>
        <v>4.4156492849655224</v>
      </c>
      <c r="K77" s="9">
        <f>K15-((K$58*E77)+(K$59*E77))</f>
        <v>6.2151585131107456</v>
      </c>
      <c r="L77" s="9">
        <f>L15-((L$58*G77)+(L$59*H77))</f>
        <v>4.0283740515792097</v>
      </c>
      <c r="M77" s="9">
        <f>M15-((M$57*I77)+(M$58*I77)+(M$59*G77))</f>
        <v>-62.560229429502961</v>
      </c>
      <c r="N77" s="9">
        <f>N15-((N$58*J77)+(N$59*I77))</f>
        <v>-1.9483287596163308</v>
      </c>
      <c r="O77" s="9">
        <f>O15-((O$57*J77)+(O$58*J77)+(O$59*I77))</f>
        <v>19.096408970526149</v>
      </c>
      <c r="P77" s="9">
        <f>P15-((P$57*K77)+(P$58*I77)+(P$59*J77))</f>
        <v>6.2512241290521011</v>
      </c>
      <c r="Q77" s="9">
        <f>Q15-((Q$57*K77)+(Q$58*J77)+(Q$59*L77))</f>
        <v>20.571982415488481</v>
      </c>
      <c r="R77" s="9">
        <f>R15-((R$58*L77)+(R$59*L77))</f>
        <v>4.2864191598543844</v>
      </c>
      <c r="S77" s="9">
        <f>S15-((S$58*M77)+(S$59*L77))</f>
        <v>-144.57009201205719</v>
      </c>
      <c r="T77" s="9">
        <v>-8.9769969594674421</v>
      </c>
      <c r="U77" s="9">
        <v>-45.685072894040637</v>
      </c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</row>
    <row r="78" spans="1:35" x14ac:dyDescent="0.35">
      <c r="A78" t="s">
        <v>55</v>
      </c>
      <c r="B78" t="s">
        <v>26</v>
      </c>
      <c r="C78" t="s">
        <v>175</v>
      </c>
      <c r="D78" s="9">
        <f>D16</f>
        <v>838.42184891870897</v>
      </c>
      <c r="E78" s="9">
        <f>E16</f>
        <v>1476.1106718006411</v>
      </c>
      <c r="F78" s="9">
        <f>F16</f>
        <v>29.953512617760364</v>
      </c>
      <c r="G78" s="9">
        <f>G16</f>
        <v>37.446537319110362</v>
      </c>
      <c r="H78" s="9">
        <f>H16</f>
        <v>38.926537319110366</v>
      </c>
      <c r="I78" s="9">
        <f>I16-(E78*$I$59)</f>
        <v>3.4531195062338904</v>
      </c>
      <c r="J78" s="9">
        <f>J16-(E78*$J$59)</f>
        <v>6.7851205556644851</v>
      </c>
      <c r="K78" s="9">
        <f>K16-((K$58*E78)+(K$59*E78))</f>
        <v>17.283880948470468</v>
      </c>
      <c r="L78" s="9">
        <f>L16-((L$58*G78)+(L$59*H78))</f>
        <v>3.7287455918744321</v>
      </c>
      <c r="M78" s="9">
        <f>M16-((M$57*I78)+(M$58*I78)+(M$59*G78))</f>
        <v>-41.863235354544294</v>
      </c>
      <c r="N78" s="9">
        <f>N16-((N$58*J78)+(N$59*I78))</f>
        <v>2.0855512722929399</v>
      </c>
      <c r="O78" s="9">
        <f>O16-((O$57*J78)+(O$58*J78)+(O$59*I78))</f>
        <v>46.923780604935011</v>
      </c>
      <c r="P78" s="9">
        <f>P16-((P$57*K78)+(P$58*I78)+(P$59*J78))</f>
        <v>9.4010509388203012</v>
      </c>
      <c r="Q78" s="9">
        <f>Q16-((Q$57*K78)+(Q$58*J78)+(Q$59*L78))</f>
        <v>39.865655465938509</v>
      </c>
      <c r="R78" s="9">
        <f>R16-((R$58*L78)+(R$59*L78))</f>
        <v>12.300546864293118</v>
      </c>
      <c r="S78" s="9">
        <f>S16-((S$58*M78)+(S$59*L78))</f>
        <v>-129.81014179383831</v>
      </c>
      <c r="T78" s="9">
        <v>-37.577538902800029</v>
      </c>
      <c r="U78" s="9">
        <v>-33.577982166233433</v>
      </c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</row>
    <row r="79" spans="1:35" x14ac:dyDescent="0.35">
      <c r="A79" t="s">
        <v>57</v>
      </c>
      <c r="B79" t="s">
        <v>26</v>
      </c>
      <c r="C79" t="s">
        <v>175</v>
      </c>
      <c r="D79" s="9">
        <f>D17</f>
        <v>614.32192546517854</v>
      </c>
      <c r="E79" s="9">
        <f>E17</f>
        <v>1080.5921721393122</v>
      </c>
      <c r="F79" s="9">
        <f>F17</f>
        <v>20.462550953820813</v>
      </c>
      <c r="G79" s="9">
        <f>G17</f>
        <v>22.63477880388346</v>
      </c>
      <c r="H79" s="9">
        <f>H17</f>
        <v>17.131493126911955</v>
      </c>
      <c r="I79" s="9">
        <f>I17-(E79*$I$59)</f>
        <v>4.0081262326307732</v>
      </c>
      <c r="J79" s="9">
        <f>J17-(E79*$J$59)</f>
        <v>2.1979936126178563</v>
      </c>
      <c r="K79" s="9">
        <f>K17-((K$58*E79)+(K$59*E79))</f>
        <v>10.436059611715208</v>
      </c>
      <c r="L79" s="9">
        <f>L17-((L$58*G79)+(L$59*H79))</f>
        <v>2.9187556894881954</v>
      </c>
      <c r="M79" s="9">
        <f>M17-((M$57*I79)+(M$58*I79)+(M$59*G79))</f>
        <v>-65.923689091255653</v>
      </c>
      <c r="N79" s="9">
        <f>N17-((N$58*J79)+(N$59*I79))</f>
        <v>-1.5942986724720765</v>
      </c>
      <c r="O79" s="9">
        <f>O17-((O$57*J79)+(O$58*J79)+(O$59*I79))</f>
        <v>18.702672320852056</v>
      </c>
      <c r="P79" s="9">
        <f>P17-((P$57*K79)+(P$58*I79)+(P$59*J79))</f>
        <v>5.1336361575991525</v>
      </c>
      <c r="Q79" s="9">
        <f>Q17-((Q$57*K79)+(Q$58*J79)+(Q$59*L79))</f>
        <v>14.998867249235337</v>
      </c>
      <c r="R79" s="9">
        <f>R17-((R$58*L79)+(R$59*L79))</f>
        <v>5.7805351217715817</v>
      </c>
      <c r="S79" s="9">
        <f>S17-((S$58*M79)+(S$59*L79))</f>
        <v>-152.7250621989493</v>
      </c>
      <c r="T79" s="9">
        <v>-33.942978459372284</v>
      </c>
      <c r="U79" s="9">
        <v>-51.570430857299684</v>
      </c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</row>
    <row r="80" spans="1:35" x14ac:dyDescent="0.35">
      <c r="A80" t="s">
        <v>59</v>
      </c>
      <c r="B80" t="s">
        <v>272</v>
      </c>
      <c r="C80" t="s">
        <v>175</v>
      </c>
      <c r="D80" s="9">
        <f>D18</f>
        <v>47.919312194127976</v>
      </c>
      <c r="E80" s="9">
        <f>E18</f>
        <v>46.286831650550994</v>
      </c>
      <c r="F80" s="9">
        <f>F18</f>
        <v>616694.80089041754</v>
      </c>
      <c r="G80" s="9">
        <f>G18</f>
        <v>616259.17029080063</v>
      </c>
      <c r="H80" s="9">
        <f>H18</f>
        <v>791412.24711332214</v>
      </c>
      <c r="I80" s="9">
        <f>I18-(E80*$I$59)</f>
        <v>142683.82001896412</v>
      </c>
      <c r="J80" s="9">
        <f>J18-(E80*$J$59)</f>
        <v>120667.32479628686</v>
      </c>
      <c r="K80" s="9">
        <f>K18-((K$58*E80)+(K$59*E80))</f>
        <v>395788.10797492042</v>
      </c>
      <c r="L80" s="9">
        <f>L18-((L$58*G80)+(L$59*H80))</f>
        <v>120867.47142149726</v>
      </c>
      <c r="M80" s="9">
        <f>M18-((M$57*I80)+(M$58*I80)+(M$59*G80))</f>
        <v>830456.38536461315</v>
      </c>
      <c r="N80" s="9">
        <f>N18-((N$58*J80)+(N$59*I80))</f>
        <v>205734.69187378019</v>
      </c>
      <c r="O80" s="9">
        <f>O18-((O$57*J80)+(O$58*J80)+(O$59*I80))</f>
        <v>817516.73939029768</v>
      </c>
      <c r="P80" s="9">
        <f>P18-((P$57*K80)+(P$58*I80)+(P$59*J80))</f>
        <v>187083.63401009739</v>
      </c>
      <c r="Q80" s="9">
        <f>Q18-((Q$57*K80)+(Q$58*J80)+(Q$59*L80))</f>
        <v>847117.56027614942</v>
      </c>
      <c r="R80" s="9">
        <f>R18-((R$58*L80)+(R$59*L80))</f>
        <v>186220.27351398504</v>
      </c>
      <c r="S80" s="9">
        <f>S18-((S$58*M80)+(S$59*L80))</f>
        <v>815460.78264697897</v>
      </c>
      <c r="T80" s="9">
        <v>463349.92420065199</v>
      </c>
      <c r="U80" s="9">
        <v>617127.88999161043</v>
      </c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</row>
    <row r="81" spans="1:48" x14ac:dyDescent="0.35">
      <c r="A81" t="s">
        <v>59</v>
      </c>
      <c r="B81" t="s">
        <v>272</v>
      </c>
      <c r="C81" t="s">
        <v>175</v>
      </c>
      <c r="D81" s="9">
        <f>D19</f>
        <v>-9.6007587624363495</v>
      </c>
      <c r="E81" s="9">
        <f>E19</f>
        <v>-42.352189450996043</v>
      </c>
      <c r="F81" s="9">
        <f>F19</f>
        <v>619139.24246824731</v>
      </c>
      <c r="G81" s="9">
        <f>G19</f>
        <v>619146.48502673884</v>
      </c>
      <c r="H81" s="9">
        <f>H19</f>
        <v>796438.87181708449</v>
      </c>
      <c r="I81" s="9">
        <f>I19-(E81*$I$59)</f>
        <v>142379.20855440508</v>
      </c>
      <c r="J81" s="9">
        <f>J19-(E81*$J$59)</f>
        <v>120583.76160328015</v>
      </c>
      <c r="K81" s="9">
        <f>K19-((K$58*E81)+(K$59*E81))</f>
        <v>395256.71123046707</v>
      </c>
      <c r="L81" s="9">
        <f>L19-((L$58*G81)+(L$59*H81))</f>
        <v>120956.12182000943</v>
      </c>
      <c r="M81" s="9">
        <f>M19-((M$57*I81)+(M$58*I81)+(M$59*G81))</f>
        <v>832047.74476829229</v>
      </c>
      <c r="N81" s="9">
        <f>N19-((N$58*J81)+(N$59*I81))</f>
        <v>205963.15935058583</v>
      </c>
      <c r="O81" s="9">
        <f>O19-((O$57*J81)+(O$58*J81)+(O$59*I81))</f>
        <v>818789.78141705494</v>
      </c>
      <c r="P81" s="9">
        <f>P19-((P$57*K81)+(P$58*I81)+(P$59*J81))</f>
        <v>186261.64815962437</v>
      </c>
      <c r="Q81" s="9">
        <f>Q19-((Q$57*K81)+(Q$58*J81)+(Q$59*L81))</f>
        <v>849253.07941873139</v>
      </c>
      <c r="R81" s="9">
        <f>R19-((R$58*L81)+(R$59*L81))</f>
        <v>186076.92841126167</v>
      </c>
      <c r="S81" s="9">
        <f>S19-((S$58*M81)+(S$59*L81))</f>
        <v>818859.90997187281</v>
      </c>
      <c r="T81" s="9">
        <v>463427.92545615509</v>
      </c>
      <c r="U81" s="9">
        <v>619569.71264708205</v>
      </c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</row>
    <row r="82" spans="1:48" x14ac:dyDescent="0.35">
      <c r="A82" t="s">
        <v>62</v>
      </c>
      <c r="B82" t="s">
        <v>26</v>
      </c>
      <c r="C82" t="s">
        <v>175</v>
      </c>
      <c r="D82" s="9">
        <f>D20</f>
        <v>517.60323640960814</v>
      </c>
      <c r="E82" s="9">
        <f>E20</f>
        <v>873.35051432058935</v>
      </c>
      <c r="F82" s="9">
        <f>F20</f>
        <v>374.37591333536773</v>
      </c>
      <c r="G82" s="9">
        <f>G20</f>
        <v>387.42523239897122</v>
      </c>
      <c r="H82" s="9">
        <f>H20</f>
        <v>475.74523780461226</v>
      </c>
      <c r="I82" s="9">
        <f>I20-(E82*$I$59)</f>
        <v>85.498795304980163</v>
      </c>
      <c r="J82" s="9">
        <f>J20-(E82*$J$59)</f>
        <v>62.936467032213926</v>
      </c>
      <c r="K82" s="9">
        <f>K20-((K$58*E82)+(K$59*E82))</f>
        <v>217.16817450411676</v>
      </c>
      <c r="L82" s="9">
        <f>L20-((L$58*G82)+(L$59*H82))</f>
        <v>70.62564138103869</v>
      </c>
      <c r="M82" s="9">
        <f>M20-((M$57*I82)+(M$58*I82)+(M$59*G82))</f>
        <v>394.88660523840684</v>
      </c>
      <c r="N82" s="9">
        <f>N20-((N$58*J82)+(N$59*I82))</f>
        <v>102.40356073999244</v>
      </c>
      <c r="O82" s="9">
        <f>O20-((O$57*J82)+(O$58*J82)+(O$59*I82))</f>
        <v>463.45005775251508</v>
      </c>
      <c r="P82" s="9">
        <f>P20-((P$57*K82)+(P$58*I82)+(P$59*J82))</f>
        <v>103.94646921271239</v>
      </c>
      <c r="Q82" s="9">
        <f>Q20-((Q$57*K82)+(Q$58*J82)+(Q$59*L82))</f>
        <v>475.84845822047043</v>
      </c>
      <c r="R82" s="9">
        <f>R20-((R$58*L82)+(R$59*L82))</f>
        <v>102.43580923427034</v>
      </c>
      <c r="S82" s="9">
        <f>S20-((S$58*M82)+(S$59*L82))</f>
        <v>286.95188409750693</v>
      </c>
      <c r="T82" s="9">
        <v>379.58850273494159</v>
      </c>
      <c r="U82" s="9">
        <v>255.04473016753923</v>
      </c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</row>
    <row r="83" spans="1:48" x14ac:dyDescent="0.35">
      <c r="A83" t="s">
        <v>62</v>
      </c>
      <c r="B83" t="s">
        <v>26</v>
      </c>
      <c r="C83" t="s">
        <v>175</v>
      </c>
      <c r="D83" s="9">
        <f>D21</f>
        <v>544.47589612097352</v>
      </c>
      <c r="E83" s="9">
        <f>E21</f>
        <v>892.21686647821525</v>
      </c>
      <c r="F83" s="9">
        <f>F21</f>
        <v>99.79522811931399</v>
      </c>
      <c r="G83" s="9">
        <f>G21</f>
        <v>101.84125720207771</v>
      </c>
      <c r="H83" s="9">
        <f>H21</f>
        <v>131.30425470335524</v>
      </c>
      <c r="I83" s="9">
        <f>I21-(E83*$I$59)</f>
        <v>17.589470140450292</v>
      </c>
      <c r="J83" s="9">
        <f>J21-(E83*$J$59)</f>
        <v>16.28714842402001</v>
      </c>
      <c r="K83" s="9">
        <f>K21-((K$58*E83)+(K$59*E83))</f>
        <v>54.011110470355973</v>
      </c>
      <c r="L83" s="9">
        <f>L21-((L$58*G83)+(L$59*H83))</f>
        <v>15.527278501406208</v>
      </c>
      <c r="M83" s="9">
        <f>M21-((M$57*I83)+(M$58*I83)+(M$59*G83))</f>
        <v>39.673585494222344</v>
      </c>
      <c r="N83" s="9">
        <f>N21-((N$58*J83)+(N$59*I83))</f>
        <v>24.58237530831671</v>
      </c>
      <c r="O83" s="9">
        <f>O21-((O$57*J83)+(O$58*J83)+(O$59*I83))</f>
        <v>111.11821352089267</v>
      </c>
      <c r="P83" s="9">
        <f>P21-((P$57*K83)+(P$58*I83)+(P$59*J83))</f>
        <v>36.640971698210983</v>
      </c>
      <c r="Q83" s="9">
        <f>Q21-((Q$57*K83)+(Q$58*J83)+(Q$59*L83))</f>
        <v>108.96673473457726</v>
      </c>
      <c r="R83" s="9">
        <f>R21-((R$58*L83)+(R$59*L83))</f>
        <v>23.559589497197006</v>
      </c>
      <c r="S83" s="9">
        <f>S21-((S$58*M83)+(S$59*L83))</f>
        <v>-56.408103312627851</v>
      </c>
      <c r="T83" s="9">
        <v>81.02991087785972</v>
      </c>
      <c r="U83" s="9">
        <v>26.399070382625936</v>
      </c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</row>
    <row r="84" spans="1:48" x14ac:dyDescent="0.35">
      <c r="A84" t="s">
        <v>62</v>
      </c>
      <c r="B84" t="s">
        <v>26</v>
      </c>
      <c r="C84" t="s">
        <v>175</v>
      </c>
      <c r="D84" s="9">
        <f>D30</f>
        <v>537.2901682136395</v>
      </c>
      <c r="E84" s="9">
        <f>E30</f>
        <v>865.71490096751359</v>
      </c>
      <c r="F84" s="9">
        <f>F30</f>
        <v>32.358905372453393</v>
      </c>
      <c r="G84" s="9">
        <f>G30</f>
        <v>46.42035801935026</v>
      </c>
      <c r="H84" s="9">
        <f>H30</f>
        <v>139.28381121686462</v>
      </c>
      <c r="I84" s="9">
        <f>I30-(E84*$I$59)</f>
        <v>29.899281492959375</v>
      </c>
      <c r="J84" s="9">
        <f>J30-(E84*$J$59)</f>
        <v>36.931446828923903</v>
      </c>
      <c r="K84" s="9">
        <f>K30-((K$58*E84)+(K$59*E84))</f>
        <v>210.44987174865267</v>
      </c>
      <c r="L84" s="9">
        <f>L30-((L$58*G84)+(L$59*H84))</f>
        <v>123.90366164227652</v>
      </c>
      <c r="M84" s="9">
        <f>M30-((M$57*I84)+(M$58*I84)+(M$59*G84))</f>
        <v>3263.478893304934</v>
      </c>
      <c r="N84" s="9">
        <f>N30-((N$58*J84)+(N$59*I84))</f>
        <v>6.8295945521350134</v>
      </c>
      <c r="O84" s="9">
        <f>O30-((O$57*J84)+(O$58*J84)+(O$59*I84))</f>
        <v>38.187213485424238</v>
      </c>
      <c r="P84" s="9">
        <f>P30-((P$57*K84)+(P$58*I84)+(P$59*J84))</f>
        <v>9.1102968711980754</v>
      </c>
      <c r="Q84" s="9">
        <f>Q30-((Q$57*K84)+(Q$58*J84)+(Q$59*L84))</f>
        <v>34.495695630361347</v>
      </c>
      <c r="R84" s="9">
        <f>R30-((R$58*L84)+(R$59*L84))</f>
        <v>8.2670113755962031</v>
      </c>
      <c r="S84" s="9">
        <f>S30-((S$58*M84)+(S$59*L84))</f>
        <v>-133.3972569687771</v>
      </c>
      <c r="T84" s="9">
        <v>43.172353035420088</v>
      </c>
      <c r="U84" s="9">
        <v>-37.359805713238806</v>
      </c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</row>
    <row r="85" spans="1:48" x14ac:dyDescent="0.35">
      <c r="A85" t="s">
        <v>62</v>
      </c>
      <c r="B85" t="s">
        <v>26</v>
      </c>
      <c r="C85" t="s">
        <v>175</v>
      </c>
      <c r="D85" s="9">
        <f>D31</f>
        <v>503.24465695496343</v>
      </c>
      <c r="E85" s="9">
        <f>E31</f>
        <v>865.54303344091068</v>
      </c>
      <c r="F85" s="9">
        <f>F31</f>
        <v>29.289404283096285</v>
      </c>
      <c r="G85" s="9">
        <f>G31</f>
        <v>24.085525007703406</v>
      </c>
      <c r="H85" s="9">
        <f>H31</f>
        <v>38.273592627430631</v>
      </c>
      <c r="I85" s="9">
        <f>I31-(E85*$I$59)</f>
        <v>7.7423814524235075</v>
      </c>
      <c r="J85" s="9">
        <f>J31-(E85*$J$59)</f>
        <v>9.9226062587182131</v>
      </c>
      <c r="K85" s="9">
        <f>K31-((K$58*E85)+(K$59*E85))</f>
        <v>47.77626024841021</v>
      </c>
      <c r="L85" s="9">
        <f>L31-((L$58*G85)+(L$59*H85))</f>
        <v>42.074135946705908</v>
      </c>
      <c r="M85" s="9">
        <f>M31-((M$57*I85)+(M$58*I85)+(M$59*G85))</f>
        <v>636.40160119806148</v>
      </c>
      <c r="N85" s="9">
        <f>N31-((N$58*J85)+(N$59*I85))</f>
        <v>-2.5840274788697388</v>
      </c>
      <c r="O85" s="9">
        <f>O31-((O$57*J85)+(O$58*J85)+(O$59*I85))</f>
        <v>22.984409926313823</v>
      </c>
      <c r="P85" s="9">
        <f>P31-((P$57*K85)+(P$58*I85)+(P$59*J85))</f>
        <v>10.300736151666142</v>
      </c>
      <c r="Q85" s="9">
        <f>Q31-((Q$57*K85)+(Q$58*J85)+(Q$59*L85))</f>
        <v>14.355227072481263</v>
      </c>
      <c r="R85" s="9">
        <f>R31-((R$58*L85)+(R$59*L85))</f>
        <v>3.8222662812617711</v>
      </c>
      <c r="S85" s="9">
        <f>S31-((S$58*M85)+(S$59*L85))</f>
        <v>-147.71724505441952</v>
      </c>
      <c r="T85" s="9">
        <v>42.63414841694987</v>
      </c>
      <c r="U85" s="9">
        <v>-49.054094131447421</v>
      </c>
      <c r="W85" s="67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7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</row>
    <row r="86" spans="1:48" x14ac:dyDescent="0.35">
      <c r="A86" t="s">
        <v>91</v>
      </c>
      <c r="B86" t="s">
        <v>281</v>
      </c>
      <c r="C86" t="s">
        <v>175</v>
      </c>
      <c r="D86" s="9">
        <f>D32</f>
        <v>85.580204453742425</v>
      </c>
      <c r="E86" s="9">
        <f>E32</f>
        <v>117.03755906486049</v>
      </c>
      <c r="F86" s="9">
        <f>F32</f>
        <v>-0.76979504095544549</v>
      </c>
      <c r="G86" s="9">
        <f>G32</f>
        <v>10.027006103766389</v>
      </c>
      <c r="H86" s="9">
        <f>H32</f>
        <v>-7.6978400506246611</v>
      </c>
      <c r="I86" s="9">
        <f>I32-(E86*$I$59)</f>
        <v>-3.4504053724872259</v>
      </c>
      <c r="J86" s="9">
        <f>J32-(E86*$J$59)</f>
        <v>-2.50348299191826</v>
      </c>
      <c r="K86" s="9">
        <f>K32-((K$58*E86)+(K$59*E86))</f>
        <v>-5.4273437017610027</v>
      </c>
      <c r="L86" s="9">
        <f>L32-((L$58*G86)+(L$59*H86))</f>
        <v>-1.9231734854567331</v>
      </c>
      <c r="M86" s="9">
        <f>M32-((M$57*I86)+(M$58*I86)+(M$59*G86))</f>
        <v>-104.74018962029604</v>
      </c>
      <c r="N86" s="9">
        <f>N32-((N$58*J86)+(N$59*I86))</f>
        <v>-16.324845060543048</v>
      </c>
      <c r="O86" s="9">
        <f>O32-((O$57*J86)+(O$58*J86)+(O$59*I86))</f>
        <v>-10.825814600357598</v>
      </c>
      <c r="P86" s="9">
        <f>P32-((P$57*K86)+(P$58*I86)+(P$59*J86))</f>
        <v>-0.10696474055252216</v>
      </c>
      <c r="Q86" s="9">
        <f>Q32-((Q$57*K86)+(Q$58*J86)+(Q$59*L86))</f>
        <v>-14.967212722033802</v>
      </c>
      <c r="R86" s="9">
        <f>R32-((R$58*L86)+(R$59*L86))</f>
        <v>-1.6103761258651947</v>
      </c>
      <c r="S86" s="9">
        <f>S32-((S$58*M86)+(S$59*L86))</f>
        <v>-203.47338432401818</v>
      </c>
      <c r="T86" s="9">
        <v>79.206929887518982</v>
      </c>
      <c r="U86" s="9">
        <v>-75.364725596063039</v>
      </c>
      <c r="W86" s="67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6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</row>
    <row r="87" spans="1:48" x14ac:dyDescent="0.35">
      <c r="A87" t="s">
        <v>94</v>
      </c>
      <c r="B87" t="s">
        <v>282</v>
      </c>
      <c r="C87" t="s">
        <v>175</v>
      </c>
      <c r="D87" s="9">
        <f>D33</f>
        <v>1165.0798690613965</v>
      </c>
      <c r="E87" s="9">
        <f>E33</f>
        <v>2028.9496164990119</v>
      </c>
      <c r="F87" s="9">
        <f>F33</f>
        <v>253.03791827340041</v>
      </c>
      <c r="G87" s="9">
        <f>G33</f>
        <v>637.193700279768</v>
      </c>
      <c r="H87" s="9">
        <f>H33</f>
        <v>86.779309363867355</v>
      </c>
      <c r="I87" s="9">
        <f>I33-(E87*$I$59)</f>
        <v>62.124523166372875</v>
      </c>
      <c r="J87" s="9">
        <f>J33-(E87*$J$59)</f>
        <v>14.079548582622371</v>
      </c>
      <c r="K87" s="9">
        <f>K33-((K$58*E87)+(K$59*E87))</f>
        <v>-1.4693594052778391</v>
      </c>
      <c r="L87" s="9">
        <f>L33-((L$58*G87)+(L$59*H87))</f>
        <v>13.360506927702668</v>
      </c>
      <c r="M87" s="9">
        <f>M33-((M$57*I87)+(M$58*I87)+(M$59*G87))</f>
        <v>-81.062595583859519</v>
      </c>
      <c r="N87" s="9">
        <f>N33-((N$58*J87)+(N$59*I87))</f>
        <v>5.4961173723419625</v>
      </c>
      <c r="O87" s="9">
        <f>O33-((O$57*J87)+(O$58*J87)+(O$59*I87))</f>
        <v>6.3866262664795892</v>
      </c>
      <c r="P87" s="9">
        <f>P33-((P$57*K87)+(P$58*I87)+(P$59*J87))</f>
        <v>11.404388258612896</v>
      </c>
      <c r="Q87" s="9">
        <f>Q33-((Q$57*K87)+(Q$58*J87)+(Q$59*L87))</f>
        <v>-6.167878360569202</v>
      </c>
      <c r="R87" s="9">
        <f>R33-((R$58*L87)+(R$59*L87))</f>
        <v>14.892730474935437</v>
      </c>
      <c r="S87" s="9">
        <f>S33-((S$58*M87)+(S$59*L87))</f>
        <v>-196.58979853039182</v>
      </c>
      <c r="T87" s="9">
        <v>95.256275090016288</v>
      </c>
      <c r="U87" s="9">
        <v>330.85291259007829</v>
      </c>
      <c r="W87" s="67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6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</row>
    <row r="88" spans="1:48" x14ac:dyDescent="0.35">
      <c r="A88" t="s">
        <v>97</v>
      </c>
      <c r="B88" t="s">
        <v>283</v>
      </c>
      <c r="C88" t="s">
        <v>175</v>
      </c>
      <c r="D88" s="9">
        <f>D34</f>
        <v>2755.2783457362307</v>
      </c>
      <c r="E88" s="9">
        <f>E34</f>
        <v>4791.3901152363851</v>
      </c>
      <c r="F88" s="9">
        <f>F34</f>
        <v>9385.5131870769146</v>
      </c>
      <c r="G88" s="9">
        <f>G34</f>
        <v>18983.602621852264</v>
      </c>
      <c r="H88" s="9">
        <f>H34</f>
        <v>2814.1498278426629</v>
      </c>
      <c r="I88" s="9">
        <f>I34-(E88*$I$59)</f>
        <v>2109.2645914059171</v>
      </c>
      <c r="J88" s="9">
        <f>J34-(E88*$J$59)</f>
        <v>396.11594681488708</v>
      </c>
      <c r="K88" s="9">
        <f>K34-((K$58*E88)+(K$59*E88))</f>
        <v>275.36635103635234</v>
      </c>
      <c r="L88" s="9">
        <f>L34-((L$58*G88)+(L$59*H88))</f>
        <v>383.18785551205559</v>
      </c>
      <c r="M88" s="9">
        <f>M34-((M$57*I88)+(M$58*I88)+(M$59*G88))</f>
        <v>393.30912039502391</v>
      </c>
      <c r="N88" s="9">
        <f>N34-((N$58*J88)+(N$59*I88))</f>
        <v>491.97184586611428</v>
      </c>
      <c r="O88" s="9">
        <f>O34-((O$57*J88)+(O$58*J88)+(O$59*I88))</f>
        <v>406.91372993223979</v>
      </c>
      <c r="P88" s="9">
        <f>P34-((P$57*K88)+(P$58*I88)+(P$59*J88))</f>
        <v>267.53469892222961</v>
      </c>
      <c r="Q88" s="9">
        <f>Q34-((Q$57*K88)+(Q$58*J88)+(Q$59*L88))</f>
        <v>159.77664383912122</v>
      </c>
      <c r="R88" s="9">
        <f>R34-((R$58*L88)+(R$59*L88))</f>
        <v>205.8261528756853</v>
      </c>
      <c r="S88" s="9">
        <f>S34-((S$58*M88)+(S$59*L88))</f>
        <v>-30.767656162709539</v>
      </c>
      <c r="T88" s="9">
        <v>2143.8471726569069</v>
      </c>
      <c r="U88" s="9">
        <v>10363.865026747222</v>
      </c>
      <c r="W88" s="67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6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</row>
    <row r="89" spans="1:48" x14ac:dyDescent="0.35">
      <c r="A89" t="s">
        <v>99</v>
      </c>
      <c r="B89" t="s">
        <v>284</v>
      </c>
      <c r="C89" t="s">
        <v>175</v>
      </c>
      <c r="D89" s="9">
        <f>D35</f>
        <v>37709.398884686481</v>
      </c>
      <c r="E89" s="9">
        <f>E35</f>
        <v>65648.811563327763</v>
      </c>
      <c r="F89" s="9">
        <f>F35</f>
        <v>236675.91337633212</v>
      </c>
      <c r="G89" s="9">
        <f>G35</f>
        <v>932354.97561385203</v>
      </c>
      <c r="H89" s="9">
        <f>H35</f>
        <v>144408.97136596587</v>
      </c>
      <c r="I89" s="9">
        <f>I35-(E89*$I$59)</f>
        <v>123440.73860566916</v>
      </c>
      <c r="J89" s="9">
        <f>J35-(E89*$J$59)</f>
        <v>30015.460387855343</v>
      </c>
      <c r="K89" s="9">
        <f>K35-((K$58*E89)+(K$59*E89))</f>
        <v>20097.978858853272</v>
      </c>
      <c r="L89" s="9">
        <f>L35-((L$58*G89)+(L$59*H89))</f>
        <v>28504.294769189142</v>
      </c>
      <c r="M89" s="9">
        <f>M35-((M$57*I89)+(M$58*I89)+(M$59*G89))</f>
        <v>27538.776362622099</v>
      </c>
      <c r="N89" s="9">
        <f>N35-((N$58*J89)+(N$59*I89))</f>
        <v>40973.159047489949</v>
      </c>
      <c r="O89" s="9">
        <f>O35-((O$57*J89)+(O$58*J89)+(O$59*I89))</f>
        <v>31091.061643846595</v>
      </c>
      <c r="P89" s="9">
        <f>P35-((P$57*K89)+(P$58*I89)+(P$59*J89))</f>
        <v>19105.139848386192</v>
      </c>
      <c r="Q89" s="9">
        <f>Q35-((Q$57*K89)+(Q$58*J89)+(Q$59*L89))</f>
        <v>11517.203517847729</v>
      </c>
      <c r="R89" s="9">
        <f>R35-((R$58*L89)+(R$59*L89))</f>
        <v>15900.379822665947</v>
      </c>
      <c r="S89" s="9">
        <f>S35-((S$58*M89)+(S$59*L89))</f>
        <v>10193.849442288703</v>
      </c>
      <c r="T89" s="9">
        <v>49489.559751378518</v>
      </c>
      <c r="U89" s="9">
        <v>511884.45389826532</v>
      </c>
      <c r="W89" s="67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6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</row>
    <row r="90" spans="1:48" x14ac:dyDescent="0.35">
      <c r="A90" t="s">
        <v>101</v>
      </c>
      <c r="B90" t="s">
        <v>285</v>
      </c>
      <c r="C90" t="s">
        <v>175</v>
      </c>
      <c r="D90" s="9">
        <f>D36</f>
        <v>2026.9096927714181</v>
      </c>
      <c r="E90" s="9">
        <f>E36</f>
        <v>3481.2007494181548</v>
      </c>
      <c r="F90" s="9">
        <f>F36</f>
        <v>53870.27839203523</v>
      </c>
      <c r="G90" s="9">
        <f>G36</f>
        <v>78837.662175163801</v>
      </c>
      <c r="H90" s="9">
        <f>H36</f>
        <v>14224.928517070064</v>
      </c>
      <c r="I90" s="9">
        <f>I36-(E90*$I$59)</f>
        <v>10427.431368237425</v>
      </c>
      <c r="J90" s="9">
        <f>J36-(E90*$J$59)</f>
        <v>1730.902988456794</v>
      </c>
      <c r="K90" s="9">
        <f>K36-((K$58*E90)+(K$59*E90))</f>
        <v>1248.9194111479044</v>
      </c>
      <c r="L90" s="9">
        <f>L36-((L$58*G90)+(L$59*H90))</f>
        <v>1607.4550152457657</v>
      </c>
      <c r="M90" s="9">
        <f>M36-((M$57*I90)+(M$58*I90)+(M$59*G90))</f>
        <v>1422.0953823082475</v>
      </c>
      <c r="N90" s="9">
        <f>N36-((N$58*J90)+(N$59*I90))</f>
        <v>2407.7195965691571</v>
      </c>
      <c r="O90" s="9">
        <f>O36-((O$57*J90)+(O$58*J90)+(O$59*I90))</f>
        <v>1915.9895413703059</v>
      </c>
      <c r="P90" s="9">
        <f>P36-((P$57*K90)+(P$58*I90)+(P$59*J90))</f>
        <v>1242.4814726588775</v>
      </c>
      <c r="Q90" s="9">
        <f>Q36-((Q$57*K90)+(Q$58*J90)+(Q$59*L90))</f>
        <v>756.48462321764941</v>
      </c>
      <c r="R90" s="9">
        <f>R36-((R$58*L90)+(R$59*L90))</f>
        <v>1068.5199818819337</v>
      </c>
      <c r="S90" s="9">
        <f>S36-((S$58*M90)+(S$59*L90))</f>
        <v>475.23680926633017</v>
      </c>
      <c r="T90" s="9">
        <v>5642.2327787028808</v>
      </c>
      <c r="U90" s="9">
        <v>42477.107383898554</v>
      </c>
      <c r="W90" s="67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6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</row>
    <row r="91" spans="1:48" x14ac:dyDescent="0.35">
      <c r="A91" t="s">
        <v>103</v>
      </c>
      <c r="B91" t="s">
        <v>286</v>
      </c>
      <c r="C91" t="s">
        <v>175</v>
      </c>
      <c r="D91" s="9">
        <f>D37</f>
        <v>13460.170231871774</v>
      </c>
      <c r="E91" s="9">
        <f>E37</f>
        <v>23093.859631707932</v>
      </c>
      <c r="F91" s="9">
        <f>F37</f>
        <v>371879.08118252788</v>
      </c>
      <c r="G91" s="9">
        <f>G37</f>
        <v>1151638.9338510518</v>
      </c>
      <c r="H91" s="9">
        <f>H37</f>
        <v>199235.60046216386</v>
      </c>
      <c r="I91" s="9">
        <f>I37-(E91*$I$59)</f>
        <v>162879.76895422113</v>
      </c>
      <c r="J91" s="9">
        <f>J37-(E91*$J$59)</f>
        <v>34352.767524657967</v>
      </c>
      <c r="K91" s="9">
        <f>K37-((K$58*E91)+(K$59*E91))</f>
        <v>24651.891764428252</v>
      </c>
      <c r="L91" s="9">
        <f>L37-((L$58*G91)+(L$59*H91))</f>
        <v>31561.323202806816</v>
      </c>
      <c r="M91" s="9">
        <f>M37-((M$57*I91)+(M$58*I91)+(M$59*G91))</f>
        <v>25816.03598200851</v>
      </c>
      <c r="N91" s="9">
        <f>N37-((N$58*J91)+(N$59*I91))</f>
        <v>35210.705598757231</v>
      </c>
      <c r="O91" s="9">
        <f>O37-((O$57*J91)+(O$58*J91)+(O$59*I91))</f>
        <v>24249.45835947357</v>
      </c>
      <c r="P91" s="9">
        <f>P37-((P$57*K91)+(P$58*I91)+(P$59*J91))</f>
        <v>13530.430001807188</v>
      </c>
      <c r="Q91" s="9">
        <f>Q37-((Q$57*K91)+(Q$58*J91)+(Q$59*L91))</f>
        <v>7455.5519813700248</v>
      </c>
      <c r="R91" s="9">
        <f>R37-((R$58*L91)+(R$59*L91))</f>
        <v>9390.3056603537625</v>
      </c>
      <c r="S91" s="9">
        <f>S37-((S$58*M91)+(S$59*L91))</f>
        <v>5976.9847172103318</v>
      </c>
      <c r="T91" s="9">
        <v>17767.640730185725</v>
      </c>
      <c r="U91" s="9">
        <v>450317.59106875217</v>
      </c>
      <c r="W91" s="67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6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</row>
    <row r="92" spans="1:48" x14ac:dyDescent="0.35">
      <c r="A92" t="s">
        <v>105</v>
      </c>
      <c r="B92" t="s">
        <v>287</v>
      </c>
      <c r="C92" t="s">
        <v>175</v>
      </c>
      <c r="D92" s="9">
        <f>D38</f>
        <v>6405.5776953593004</v>
      </c>
      <c r="E92" s="9">
        <f>E38</f>
        <v>10959.311859745098</v>
      </c>
      <c r="F92" s="9">
        <f>F38</f>
        <v>21111.214269996279</v>
      </c>
      <c r="G92" s="9">
        <f>G38</f>
        <v>42655.043834666278</v>
      </c>
      <c r="H92" s="9">
        <f>H38</f>
        <v>6192.2871753905629</v>
      </c>
      <c r="I92" s="9">
        <f>I38-(E92*$I$59)</f>
        <v>4346.7272619486048</v>
      </c>
      <c r="J92" s="9">
        <f>J38-(E92*$J$59)</f>
        <v>733.85625973642209</v>
      </c>
      <c r="K92" s="9">
        <f>K38-((K$58*E92)+(K$59*E92))</f>
        <v>495.09915811754223</v>
      </c>
      <c r="L92" s="9">
        <f>L38-((L$58*G92)+(L$59*H92))</f>
        <v>665.55236168416286</v>
      </c>
      <c r="M92" s="9">
        <f>M38-((M$57*I92)+(M$58*I92)+(M$59*G92))</f>
        <v>558.27298651160208</v>
      </c>
      <c r="N92" s="9">
        <f>N38-((N$58*J92)+(N$59*I92))</f>
        <v>1024.01073149583</v>
      </c>
      <c r="O92" s="9">
        <f>O38-((O$57*J92)+(O$58*J92)+(O$59*I92))</f>
        <v>885.36243357917715</v>
      </c>
      <c r="P92" s="9">
        <f>P38-((P$57*K92)+(P$58*I92)+(P$59*J92))</f>
        <v>571.0793759105984</v>
      </c>
      <c r="Q92" s="9">
        <f>Q38-((Q$57*K92)+(Q$58*J92)+(Q$59*L92))</f>
        <v>382.24780206675041</v>
      </c>
      <c r="R92" s="9">
        <f>R38-((R$58*L92)+(R$59*L92))</f>
        <v>536.25696519745964</v>
      </c>
      <c r="S92" s="9">
        <f>S38-((S$58*M92)+(S$59*L92))</f>
        <v>167.23098671808543</v>
      </c>
      <c r="T92" s="9">
        <v>5939.4849368159375</v>
      </c>
      <c r="U92" s="9">
        <v>22087.88445659944</v>
      </c>
      <c r="W92" s="67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6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</row>
    <row r="93" spans="1:48" x14ac:dyDescent="0.35">
      <c r="A93" t="s">
        <v>107</v>
      </c>
      <c r="B93" t="s">
        <v>288</v>
      </c>
      <c r="C93" t="s">
        <v>175</v>
      </c>
      <c r="D93" s="9">
        <f>D39</f>
        <v>105877.13230875338</v>
      </c>
      <c r="E93" s="9">
        <f>E39</f>
        <v>184161.78728942762</v>
      </c>
      <c r="F93" s="9">
        <f>F39</f>
        <v>199391.5242536962</v>
      </c>
      <c r="G93" s="9">
        <f>G39</f>
        <v>510877.98508468003</v>
      </c>
      <c r="H93" s="9">
        <f>H39</f>
        <v>75900.959631165766</v>
      </c>
      <c r="I93" s="9">
        <f>I39-(E93*$I$59)</f>
        <v>53757.037433595346</v>
      </c>
      <c r="J93" s="9">
        <f>J39-(E93*$J$59)</f>
        <v>10781.52375762946</v>
      </c>
      <c r="K93" s="9">
        <f>K39-((K$58*E93)+(K$59*E93))</f>
        <v>6682.9208523036377</v>
      </c>
      <c r="L93" s="9">
        <f>L39-((L$58*G93)+(L$59*H93))</f>
        <v>11368.118473774459</v>
      </c>
      <c r="M93" s="9">
        <f>M39-((M$57*I93)+(M$58*I93)+(M$59*G93))</f>
        <v>13039.961739395019</v>
      </c>
      <c r="N93" s="9">
        <f>N39-((N$58*J93)+(N$59*I93))</f>
        <v>23565.027818203504</v>
      </c>
      <c r="O93" s="9">
        <f>O39-((O$57*J93)+(O$58*J93)+(O$59*I93))</f>
        <v>20312.634759943365</v>
      </c>
      <c r="P93" s="9">
        <f>P39-((P$57*K93)+(P$58*I93)+(P$59*J93))</f>
        <v>14715.195525148512</v>
      </c>
      <c r="Q93" s="9">
        <f>Q39-((Q$57*K93)+(Q$58*J93)+(Q$59*L93))</f>
        <v>10536.293678300259</v>
      </c>
      <c r="R93" s="9">
        <f>R39-((R$58*L93)+(R$59*L93))</f>
        <v>16033.502776423718</v>
      </c>
      <c r="S93" s="9">
        <f>S39-((S$58*M93)+(S$59*L93))</f>
        <v>10654.641959044222</v>
      </c>
      <c r="T93" s="9">
        <v>132564.53188561177</v>
      </c>
      <c r="U93" s="9">
        <v>369489.38127619581</v>
      </c>
      <c r="W93" s="67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6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</row>
    <row r="94" spans="1:48" x14ac:dyDescent="0.35">
      <c r="A94" t="s">
        <v>109</v>
      </c>
      <c r="B94" t="s">
        <v>290</v>
      </c>
      <c r="C94" t="s">
        <v>175</v>
      </c>
      <c r="D94" s="9">
        <f>D40</f>
        <v>89955.618310805745</v>
      </c>
      <c r="E94" s="9">
        <f>E40</f>
        <v>156010.82214580273</v>
      </c>
      <c r="F94" s="9">
        <f>F40</f>
        <v>87893.225543026405</v>
      </c>
      <c r="G94" s="9">
        <f>G40</f>
        <v>148197.20510508717</v>
      </c>
      <c r="H94" s="9">
        <f>H40</f>
        <v>26595.629262688872</v>
      </c>
      <c r="I94" s="9">
        <f>I40-(E94*$I$59)</f>
        <v>19303.362275686464</v>
      </c>
      <c r="J94" s="9">
        <f>J40-(E94*$J$59)</f>
        <v>3541.7463644888689</v>
      </c>
      <c r="K94" s="9">
        <f>K40-((K$58*E94)+(K$59*E94))</f>
        <v>2684.6781455394739</v>
      </c>
      <c r="L94" s="9">
        <f>L40-((L$58*G94)+(L$59*H94))</f>
        <v>3609.968862080811</v>
      </c>
      <c r="M94" s="9">
        <f>M40-((M$57*I94)+(M$58*I94)+(M$59*G94))</f>
        <v>3431.9566029165726</v>
      </c>
      <c r="N94" s="9">
        <f>N40-((N$58*J94)+(N$59*I94))</f>
        <v>5693.0438971772146</v>
      </c>
      <c r="O94" s="9">
        <f>O40-((O$57*J94)+(O$58*J94)+(O$59*I94))</f>
        <v>4722.7062410353319</v>
      </c>
      <c r="P94" s="9">
        <f>P40-((P$57*K94)+(P$58*I94)+(P$59*J94))</f>
        <v>3191.680107969652</v>
      </c>
      <c r="Q94" s="9">
        <f>Q40-((Q$57*K94)+(Q$58*J94)+(Q$59*L94))</f>
        <v>2134.0376453409531</v>
      </c>
      <c r="R94" s="9">
        <f>R40-((R$58*L94)+(R$59*L94))</f>
        <v>3107.218368833453</v>
      </c>
      <c r="S94" s="9">
        <f>S40-((S$58*M94)+(S$59*L94))</f>
        <v>2013.430855102416</v>
      </c>
      <c r="T94" s="9">
        <v>10732.96973334677</v>
      </c>
      <c r="U94" s="9">
        <v>107837.65386364119</v>
      </c>
      <c r="W94" s="67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6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</row>
    <row r="95" spans="1:48" x14ac:dyDescent="0.35">
      <c r="A95" t="s">
        <v>111</v>
      </c>
      <c r="B95" t="s">
        <v>289</v>
      </c>
      <c r="C95" t="s">
        <v>175</v>
      </c>
      <c r="D95" s="9">
        <f>D41</f>
        <v>62226.097607372139</v>
      </c>
      <c r="E95" s="9">
        <f>E41</f>
        <v>105547.13340309424</v>
      </c>
      <c r="F95" s="9">
        <f>F41</f>
        <v>199434.97713582235</v>
      </c>
      <c r="G95" s="9">
        <f>G41</f>
        <v>608319.71659118496</v>
      </c>
      <c r="H95" s="9">
        <f>H41</f>
        <v>75121.311715183183</v>
      </c>
      <c r="I95" s="9">
        <f>I41-(E95*$I$59)</f>
        <v>53260.232883308781</v>
      </c>
      <c r="J95" s="9">
        <f>J41-(E95*$J$59)</f>
        <v>9806.7981259940461</v>
      </c>
      <c r="K95" s="9">
        <f>K41-((K$58*E95)+(K$59*E95))</f>
        <v>6886.5530730019318</v>
      </c>
      <c r="L95" s="9">
        <f>L41-((L$58*G95)+(L$59*H95))</f>
        <v>8772.6271093464748</v>
      </c>
      <c r="M95" s="9">
        <f>M41-((M$57*I95)+(M$58*I95)+(M$59*G95))</f>
        <v>8926.4784302559747</v>
      </c>
      <c r="N95" s="9">
        <f>N41-((N$58*J95)+(N$59*I95))</f>
        <v>14901.914113462088</v>
      </c>
      <c r="O95" s="9">
        <f>O41-((O$57*J95)+(O$58*J95)+(O$59*I95))</f>
        <v>11865.907473624769</v>
      </c>
      <c r="P95" s="9">
        <f>P41-((P$57*K95)+(P$58*I95)+(P$59*J95))</f>
        <v>8068.4531907863638</v>
      </c>
      <c r="Q95" s="9">
        <f>Q41-((Q$57*K95)+(Q$58*J95)+(Q$59*L95))</f>
        <v>5432.3159776870707</v>
      </c>
      <c r="R95" s="9">
        <f>R41-((R$58*L95)+(R$59*L95))</f>
        <v>7951.2237856820566</v>
      </c>
      <c r="S95" s="9">
        <f>S41-((S$58*M95)+(S$59*L95))</f>
        <v>5082.9393683857716</v>
      </c>
      <c r="T95" s="9">
        <v>43405.84004244626</v>
      </c>
      <c r="U95" s="9">
        <v>205755.81675315773</v>
      </c>
      <c r="W95" s="67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67"/>
    </row>
    <row r="96" spans="1:48" x14ac:dyDescent="0.35">
      <c r="A96" t="s">
        <v>113</v>
      </c>
      <c r="B96" t="s">
        <v>291</v>
      </c>
      <c r="C96" t="s">
        <v>175</v>
      </c>
      <c r="D96" s="9">
        <f>D42</f>
        <v>162571.66325886175</v>
      </c>
      <c r="E96" s="9">
        <f>E42</f>
        <v>283692.20573517156</v>
      </c>
      <c r="F96" s="9">
        <f>F42</f>
        <v>164172.71574218108</v>
      </c>
      <c r="G96" s="9">
        <f>G42</f>
        <v>381857.17204167193</v>
      </c>
      <c r="H96" s="9">
        <f>H42</f>
        <v>52374.158304851138</v>
      </c>
      <c r="I96" s="9">
        <f>I42-(E96*$I$59)</f>
        <v>36431.994915394382</v>
      </c>
      <c r="J96" s="9">
        <f>J42-(E96*$J$59)</f>
        <v>6044.6351537010296</v>
      </c>
      <c r="K96" s="9">
        <f>K42-((K$58*E96)+(K$59*E96))</f>
        <v>4376.9214355756712</v>
      </c>
      <c r="L96" s="9">
        <f>L42-((L$58*G96)+(L$59*H96))</f>
        <v>5554.6833241520326</v>
      </c>
      <c r="M96" s="9">
        <f>M42-((M$57*I96)+(M$58*I96)+(M$59*G96))</f>
        <v>5207.5200119270894</v>
      </c>
      <c r="N96" s="9">
        <f>N42-((N$58*J96)+(N$59*I96))</f>
        <v>8467.4832698815044</v>
      </c>
      <c r="O96" s="9">
        <f>O42-((O$57*J96)+(O$58*J96)+(O$59*I96))</f>
        <v>6736.3881145878568</v>
      </c>
      <c r="P96" s="9">
        <f>P42-((P$57*K96)+(P$58*I96)+(P$59*J96))</f>
        <v>4345.5353527941452</v>
      </c>
      <c r="Q96" s="9">
        <f>Q42-((Q$57*K96)+(Q$58*J96)+(Q$59*L96))</f>
        <v>2790.6677824431131</v>
      </c>
      <c r="R96" s="9">
        <f>R42-((R$58*L96)+(R$59*L96))</f>
        <v>3820.7315826299318</v>
      </c>
      <c r="S96" s="9">
        <f>S42-((S$58*M96)+(S$59*L96))</f>
        <v>2393.448532748811</v>
      </c>
      <c r="T96" s="9">
        <v>16398.412129162032</v>
      </c>
      <c r="U96" s="9">
        <v>95584.070779840622</v>
      </c>
      <c r="W96" s="67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67"/>
    </row>
    <row r="97" spans="1:48" x14ac:dyDescent="0.35">
      <c r="A97" t="s">
        <v>62</v>
      </c>
      <c r="B97" t="s">
        <v>26</v>
      </c>
      <c r="C97" t="s">
        <v>175</v>
      </c>
      <c r="D97" s="9">
        <f>D43</f>
        <v>602.1235077388335</v>
      </c>
      <c r="E97" s="9">
        <f>E43</f>
        <v>1024.8989824894295</v>
      </c>
      <c r="F97" s="9">
        <f>F43</f>
        <v>146.57897935587698</v>
      </c>
      <c r="G97" s="9">
        <f>G43</f>
        <v>326.55479667496201</v>
      </c>
      <c r="H97" s="9">
        <f>H43</f>
        <v>85.282450985072643</v>
      </c>
      <c r="I97" s="9">
        <f>I43-(E97*$I$59)</f>
        <v>27.557512448257775</v>
      </c>
      <c r="J97" s="9">
        <f>J43-(E97*$J$59)</f>
        <v>13.055727550872868</v>
      </c>
      <c r="K97" s="9">
        <f>K43-((K$58*E97)+(K$59*E97))</f>
        <v>28.458038968646054</v>
      </c>
      <c r="L97" s="9">
        <f>L43-((L$58*G97)+(L$59*H97))</f>
        <v>17.056366466989974</v>
      </c>
      <c r="M97" s="9">
        <f>M43-((M$57*I97)+(M$58*I97)+(M$59*G97))</f>
        <v>100.50321715339703</v>
      </c>
      <c r="N97" s="9">
        <f>N43-((N$58*J97)+(N$59*I97))</f>
        <v>9.4148983371753907</v>
      </c>
      <c r="O97" s="9">
        <f>O43-((O$57*J97)+(O$58*J97)+(O$59*I97))</f>
        <v>33.185833530454161</v>
      </c>
      <c r="P97" s="9">
        <f>P43-((P$57*K97)+(P$58*I97)+(P$59*J97))</f>
        <v>10.841389955427717</v>
      </c>
      <c r="Q97" s="9">
        <f>Q43-((Q$57*K97)+(Q$58*J97)+(Q$59*L97))</f>
        <v>32.80812456443936</v>
      </c>
      <c r="R97" s="9">
        <f>R43-((R$58*L97)+(R$59*L97))</f>
        <v>12.904707821778766</v>
      </c>
      <c r="S97" s="9">
        <f>S43-((S$58*M97)+(S$59*L97))</f>
        <v>-133.81542575042261</v>
      </c>
      <c r="T97" s="9">
        <v>108.40473860373413</v>
      </c>
      <c r="U97" s="9">
        <v>59.343791172288519</v>
      </c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</row>
    <row r="98" spans="1:48" x14ac:dyDescent="0.35">
      <c r="A98" t="s">
        <v>59</v>
      </c>
      <c r="B98" t="s">
        <v>272</v>
      </c>
      <c r="C98" t="s">
        <v>175</v>
      </c>
      <c r="D98" s="9">
        <f>D44</f>
        <v>17.784801302194857</v>
      </c>
      <c r="E98" s="9">
        <f>E44</f>
        <v>7.2088828861841847</v>
      </c>
      <c r="F98" s="9">
        <f>F44</f>
        <v>625035.37700864265</v>
      </c>
      <c r="G98" s="9">
        <f>G44</f>
        <v>619525.15322592598</v>
      </c>
      <c r="H98" s="9">
        <f>H44</f>
        <v>789913.19823147741</v>
      </c>
      <c r="I98" s="9">
        <f>I44-(E98*$I$59)</f>
        <v>143365.15125043783</v>
      </c>
      <c r="J98" s="9">
        <f>J44-(E98*$J$59)</f>
        <v>121447.70114712161</v>
      </c>
      <c r="K98" s="9">
        <f>K44-((K$58*E98)+(K$59*E98))</f>
        <v>397664.17881224025</v>
      </c>
      <c r="L98" s="9">
        <f>L44-((L$58*G98)+(L$59*H98))</f>
        <v>121658.87520967377</v>
      </c>
      <c r="M98" s="9">
        <f>M44-((M$57*I98)+(M$58*I98)+(M$59*G98))</f>
        <v>834831.29683070257</v>
      </c>
      <c r="N98" s="9">
        <f>N44-((N$58*J98)+(N$59*I98))</f>
        <v>205561.54802788771</v>
      </c>
      <c r="O98" s="9">
        <f>O44-((O$57*J98)+(O$58*J98)+(O$59*I98))</f>
        <v>818328.48555452214</v>
      </c>
      <c r="P98" s="9">
        <f>P44-((P$57*K98)+(P$58*I98)+(P$59*J98))</f>
        <v>187022.00316403731</v>
      </c>
      <c r="Q98" s="9">
        <f>Q44-((Q$57*K98)+(Q$58*J98)+(Q$59*L98))</f>
        <v>847272.36987937673</v>
      </c>
      <c r="R98" s="9">
        <f>R44-((R$58*L98)+(R$59*L98))</f>
        <v>185709.58313183379</v>
      </c>
      <c r="S98" s="9">
        <f>S44-((S$58*M98)+(S$59*L98))</f>
        <v>815846.23588511406</v>
      </c>
      <c r="T98" s="9">
        <v>464306.47359553876</v>
      </c>
      <c r="U98" s="9">
        <v>617595.54519726825</v>
      </c>
    </row>
    <row r="99" spans="1:48" x14ac:dyDescent="0.35">
      <c r="A99" t="s">
        <v>62</v>
      </c>
      <c r="B99" t="s">
        <v>26</v>
      </c>
      <c r="C99" t="s">
        <v>175</v>
      </c>
      <c r="D99" s="9">
        <f>D45</f>
        <v>532.41401503025645</v>
      </c>
      <c r="E99" s="9">
        <f>E45</f>
        <v>855.39344175096153</v>
      </c>
      <c r="F99" s="9">
        <f>F45</f>
        <v>450.32284016535959</v>
      </c>
      <c r="G99" s="9">
        <f>G45</f>
        <v>534.01950073731882</v>
      </c>
      <c r="H99" s="9">
        <f>H45</f>
        <v>522.92307235818589</v>
      </c>
      <c r="I99" s="9">
        <f>I45-(E99*$I$59)</f>
        <v>105.04464396654566</v>
      </c>
      <c r="J99" s="9">
        <f>J45-(E99*$J$59)</f>
        <v>81.102167715069797</v>
      </c>
      <c r="K99" s="9">
        <f>K45-((K$58*E99)+(K$59*E99))</f>
        <v>291.51702591211551</v>
      </c>
      <c r="L99" s="9">
        <f>L45-((L$58*G99)+(L$59*H99))</f>
        <v>88.162065993809122</v>
      </c>
      <c r="M99" s="9">
        <f>M45-((M$57*I99)+(M$58*I99)+(M$59*G99))</f>
        <v>602.69919489592314</v>
      </c>
      <c r="N99" s="9">
        <f>N45-((N$58*J99)+(N$59*I99))</f>
        <v>123.83277560522706</v>
      </c>
      <c r="O99" s="9">
        <f>O45-((O$57*J99)+(O$58*J99)+(O$59*I99))</f>
        <v>548.89842985511211</v>
      </c>
      <c r="P99" s="9">
        <f>P45-((P$57*K99)+(P$58*I99)+(P$59*J99))</f>
        <v>127.75887769501179</v>
      </c>
      <c r="Q99" s="9">
        <f>Q45-((Q$57*K99)+(Q$58*J99)+(Q$59*L99))</f>
        <v>588.47646279829303</v>
      </c>
      <c r="R99" s="9">
        <f>R45-((R$58*L99)+(R$59*L99))</f>
        <v>120.23019599476382</v>
      </c>
      <c r="S99" s="9">
        <f>S45-((S$58*M99)+(S$59*L99))</f>
        <v>419.10816972556472</v>
      </c>
      <c r="T99" s="9">
        <v>489.07597264887227</v>
      </c>
      <c r="U99" s="9">
        <v>360.45797871868405</v>
      </c>
    </row>
    <row r="100" spans="1:48" x14ac:dyDescent="0.35">
      <c r="A100" t="s">
        <v>62</v>
      </c>
      <c r="B100" t="s">
        <v>26</v>
      </c>
      <c r="C100" t="s">
        <v>175</v>
      </c>
      <c r="D100" s="9">
        <f>D46</f>
        <v>515.03075158851152</v>
      </c>
      <c r="E100" s="9">
        <f>E46</f>
        <v>875.0622124723036</v>
      </c>
      <c r="F100" s="9">
        <f>F46</f>
        <v>171.44416994722096</v>
      </c>
      <c r="G100" s="9">
        <f>G46</f>
        <v>221.82971094667636</v>
      </c>
      <c r="H100" s="9">
        <f>H46</f>
        <v>203.34366329023666</v>
      </c>
      <c r="I100" s="9">
        <f>I46-(E100*$I$59)</f>
        <v>35.001536270026371</v>
      </c>
      <c r="J100" s="9">
        <f>J46-(E100*$J$59)</f>
        <v>33.5067468677588</v>
      </c>
      <c r="K100" s="9">
        <f>K46-((K$58*E100)+(K$59*E100))</f>
        <v>116.02290736907236</v>
      </c>
      <c r="L100" s="9">
        <f>L46-((L$58*G100)+(L$59*H100))</f>
        <v>33.664691465068771</v>
      </c>
      <c r="M100" s="9">
        <f>M46-((M$57*I100)+(M$58*I100)+(M$59*G100))</f>
        <v>255.9988080252416</v>
      </c>
      <c r="N100" s="9">
        <f>N46-((N$58*J100)+(N$59*I100))</f>
        <v>45.364173586477875</v>
      </c>
      <c r="O100" s="9">
        <f>O46-((O$57*J100)+(O$58*J100)+(O$59*I100))</f>
        <v>191.11805999800399</v>
      </c>
      <c r="P100" s="9">
        <f>P46-((P$57*K100)+(P$58*I100)+(P$59*J100))</f>
        <v>39.01878234648931</v>
      </c>
      <c r="Q100" s="9">
        <f>Q46-((Q$57*K100)+(Q$58*J100)+(Q$59*L100))</f>
        <v>188.96157001492338</v>
      </c>
      <c r="R100" s="9">
        <f>R46-((R$58*L100)+(R$59*L100))</f>
        <v>44.071770903318459</v>
      </c>
      <c r="S100" s="9">
        <f>S46-((S$58*M100)+(S$59*L100))</f>
        <v>18.769853159269427</v>
      </c>
      <c r="T100" s="9">
        <v>224.03313915214676</v>
      </c>
      <c r="U100" s="9">
        <v>105.35147374219446</v>
      </c>
    </row>
    <row r="101" spans="1:48" x14ac:dyDescent="0.3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48" x14ac:dyDescent="0.35">
      <c r="D102" s="9"/>
      <c r="E102" s="9"/>
      <c r="F102" s="9"/>
      <c r="G102" s="9"/>
      <c r="H102" s="9"/>
    </row>
    <row r="103" spans="1:48" ht="23.5" x14ac:dyDescent="0.55000000000000004">
      <c r="A103" s="42" t="s">
        <v>330</v>
      </c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</row>
    <row r="104" spans="1:48" x14ac:dyDescent="0.35">
      <c r="A104" s="15" t="s">
        <v>294</v>
      </c>
      <c r="B104" s="31" t="s">
        <v>298</v>
      </c>
      <c r="C104" s="54" t="s">
        <v>297</v>
      </c>
      <c r="D104" s="15" t="s">
        <v>296</v>
      </c>
      <c r="E104" s="54" t="s">
        <v>181</v>
      </c>
      <c r="F104" s="54" t="s">
        <v>182</v>
      </c>
      <c r="G104" s="31" t="s">
        <v>183</v>
      </c>
      <c r="H104" s="31" t="s">
        <v>184</v>
      </c>
      <c r="I104" s="31" t="s">
        <v>185</v>
      </c>
      <c r="J104" s="31" t="s">
        <v>186</v>
      </c>
      <c r="K104" s="31" t="s">
        <v>187</v>
      </c>
      <c r="L104" s="31" t="s">
        <v>188</v>
      </c>
      <c r="M104" s="31" t="s">
        <v>189</v>
      </c>
      <c r="N104" s="31" t="s">
        <v>190</v>
      </c>
      <c r="O104" s="31" t="s">
        <v>191</v>
      </c>
      <c r="P104" s="31" t="s">
        <v>192</v>
      </c>
      <c r="Q104" s="31" t="s">
        <v>193</v>
      </c>
      <c r="R104" s="31" t="s">
        <v>194</v>
      </c>
      <c r="S104" s="31" t="s">
        <v>195</v>
      </c>
      <c r="T104" s="31" t="s">
        <v>196</v>
      </c>
      <c r="U104" s="32" t="s">
        <v>176</v>
      </c>
      <c r="V104" s="32" t="s">
        <v>179</v>
      </c>
    </row>
    <row r="105" spans="1:48" x14ac:dyDescent="0.35">
      <c r="A105" t="s">
        <v>244</v>
      </c>
      <c r="B105" s="16">
        <v>0.20327578035492977</v>
      </c>
      <c r="C105" s="8">
        <v>2.0313688421685909</v>
      </c>
      <c r="D105" t="s">
        <v>175</v>
      </c>
      <c r="E105" s="9">
        <f t="shared" ref="E105:F109" si="1">D70</f>
        <v>8391.789966225293</v>
      </c>
      <c r="F105" s="9">
        <f t="shared" si="1"/>
        <v>14554.654881624907</v>
      </c>
      <c r="G105" s="9">
        <f t="shared" ref="G105:T105" si="2">F65</f>
        <v>12825.781517226607</v>
      </c>
      <c r="H105" s="9">
        <f t="shared" si="2"/>
        <v>12802.541856223597</v>
      </c>
      <c r="I105" s="9">
        <f t="shared" si="2"/>
        <v>16338.880373527474</v>
      </c>
      <c r="J105" s="9">
        <f t="shared" si="2"/>
        <v>2929.1689775449272</v>
      </c>
      <c r="K105" s="9">
        <f t="shared" si="2"/>
        <v>2447.7107848728047</v>
      </c>
      <c r="L105" s="9">
        <f t="shared" si="2"/>
        <v>8137.7971152519531</v>
      </c>
      <c r="M105" s="9">
        <f t="shared" si="2"/>
        <v>2434.3981493705514</v>
      </c>
      <c r="N105" s="9">
        <f t="shared" si="2"/>
        <v>16862.262522790541</v>
      </c>
      <c r="O105" s="9">
        <f t="shared" si="2"/>
        <v>4212.4227798839001</v>
      </c>
      <c r="P105" s="9">
        <f t="shared" si="2"/>
        <v>16566.32173741865</v>
      </c>
      <c r="Q105" s="9">
        <f t="shared" si="2"/>
        <v>3894.0639312544449</v>
      </c>
      <c r="R105" s="9">
        <f t="shared" si="2"/>
        <v>17228.448598082134</v>
      </c>
      <c r="S105" s="9">
        <f t="shared" si="2"/>
        <v>3801.1469010036753</v>
      </c>
      <c r="T105" s="9">
        <f t="shared" si="2"/>
        <v>16542.762371960274</v>
      </c>
      <c r="U105" s="9">
        <f>'Correct for Drift'!I197</f>
        <v>9158.19005265946</v>
      </c>
      <c r="V105" s="9">
        <f>'Correct for Drift'!K197</f>
        <v>12435.71740057961</v>
      </c>
    </row>
    <row r="106" spans="1:48" x14ac:dyDescent="0.35">
      <c r="A106" t="s">
        <v>244</v>
      </c>
      <c r="B106" s="8">
        <v>2.0377080218478247</v>
      </c>
      <c r="C106" s="8">
        <v>20.311160105784737</v>
      </c>
      <c r="D106" t="s">
        <v>175</v>
      </c>
      <c r="E106" s="9">
        <f t="shared" si="1"/>
        <v>83953.259663640172</v>
      </c>
      <c r="F106" s="9">
        <f t="shared" si="1"/>
        <v>146437.24309978919</v>
      </c>
      <c r="G106" s="9">
        <f t="shared" ref="G106:T106" si="3">F66</f>
        <v>130222.19645145083</v>
      </c>
      <c r="H106" s="9">
        <f t="shared" si="3"/>
        <v>129033.48842638065</v>
      </c>
      <c r="I106" s="9">
        <f t="shared" si="3"/>
        <v>165453.96777570836</v>
      </c>
      <c r="J106" s="9">
        <f t="shared" si="3"/>
        <v>29401.025831754785</v>
      </c>
      <c r="K106" s="9">
        <f t="shared" si="3"/>
        <v>24959.640974145674</v>
      </c>
      <c r="L106" s="9">
        <f t="shared" si="3"/>
        <v>80933.308379341921</v>
      </c>
      <c r="M106" s="9">
        <f t="shared" si="3"/>
        <v>24677.487661522584</v>
      </c>
      <c r="N106" s="9">
        <f t="shared" si="3"/>
        <v>170810.49407918451</v>
      </c>
      <c r="O106" s="9">
        <f t="shared" si="3"/>
        <v>42210.147520882238</v>
      </c>
      <c r="P106" s="9">
        <f t="shared" si="3"/>
        <v>167912.86360153425</v>
      </c>
      <c r="Q106" s="9">
        <f t="shared" si="3"/>
        <v>38349.78377692042</v>
      </c>
      <c r="R106" s="9">
        <f t="shared" si="3"/>
        <v>172986.88911346602</v>
      </c>
      <c r="S106" s="9">
        <f t="shared" si="3"/>
        <v>38330.305634851538</v>
      </c>
      <c r="T106" s="9">
        <f t="shared" si="3"/>
        <v>168158.52107212192</v>
      </c>
      <c r="U106" s="9">
        <f>'Correct for Drift'!I198</f>
        <v>94290.902729479989</v>
      </c>
      <c r="V106" s="9">
        <f>'Correct for Drift'!K198</f>
        <v>126714.38554253243</v>
      </c>
    </row>
    <row r="107" spans="1:48" x14ac:dyDescent="0.35">
      <c r="A107" t="s">
        <v>244</v>
      </c>
      <c r="B107" s="8">
        <v>20.360803886488064</v>
      </c>
      <c r="C107" s="8">
        <v>203.04162065428</v>
      </c>
      <c r="D107" t="s">
        <v>175</v>
      </c>
      <c r="E107" s="9">
        <f t="shared" si="1"/>
        <v>841791.80495135882</v>
      </c>
      <c r="F107" s="9">
        <f t="shared" si="1"/>
        <v>1457596.7518982824</v>
      </c>
      <c r="G107" s="9">
        <f t="shared" ref="G107:T107" si="4">F67</f>
        <v>1319636.9024714425</v>
      </c>
      <c r="H107" s="9">
        <f t="shared" si="4"/>
        <v>1314969.0956369815</v>
      </c>
      <c r="I107" s="9">
        <f t="shared" si="4"/>
        <v>1678138.1863706671</v>
      </c>
      <c r="J107" s="9">
        <f t="shared" si="4"/>
        <v>291438.43128869322</v>
      </c>
      <c r="K107" s="9">
        <f t="shared" si="4"/>
        <v>247894.49017586504</v>
      </c>
      <c r="L107" s="9">
        <f t="shared" si="4"/>
        <v>805986.95883416175</v>
      </c>
      <c r="M107" s="9">
        <f t="shared" si="4"/>
        <v>245581.34103216277</v>
      </c>
      <c r="N107" s="9">
        <f t="shared" si="4"/>
        <v>1723914.0953177789</v>
      </c>
      <c r="O107" s="9">
        <f t="shared" si="4"/>
        <v>420390.80760094448</v>
      </c>
      <c r="P107" s="9">
        <f t="shared" si="4"/>
        <v>1688730.716200294</v>
      </c>
      <c r="Q107" s="9">
        <f t="shared" si="4"/>
        <v>382543.53070217645</v>
      </c>
      <c r="R107" s="9">
        <f t="shared" si="4"/>
        <v>1742381.1089643489</v>
      </c>
      <c r="S107" s="9">
        <f t="shared" si="4"/>
        <v>380315.65634696989</v>
      </c>
      <c r="T107" s="9">
        <f t="shared" si="4"/>
        <v>1704613.9064183501</v>
      </c>
      <c r="U107" s="9">
        <f>'Correct for Drift'!I199</f>
        <v>946103.51330483845</v>
      </c>
      <c r="V107" s="9">
        <f>'Correct for Drift'!K199</f>
        <v>1290188.4300562511</v>
      </c>
    </row>
    <row r="108" spans="1:48" x14ac:dyDescent="0.35">
      <c r="A108" t="s">
        <v>244</v>
      </c>
      <c r="B108" s="8">
        <v>101.84233995810672</v>
      </c>
      <c r="C108" s="8">
        <v>1021.4518572305913</v>
      </c>
      <c r="D108" t="s">
        <v>175</v>
      </c>
      <c r="E108" s="9">
        <f t="shared" si="1"/>
        <v>4095390.3486634726</v>
      </c>
      <c r="F108" s="9">
        <f t="shared" si="1"/>
        <v>7055678.6875018328</v>
      </c>
      <c r="G108" s="9">
        <f t="shared" ref="G108:T108" si="5">F68</f>
        <v>6007999.5802737549</v>
      </c>
      <c r="H108" s="9">
        <f t="shared" si="5"/>
        <v>5991762.3424000069</v>
      </c>
      <c r="I108" s="9">
        <f t="shared" si="5"/>
        <v>7674784.3528454322</v>
      </c>
      <c r="J108" s="9">
        <f t="shared" si="5"/>
        <v>1358424.696731661</v>
      </c>
      <c r="K108" s="9">
        <f t="shared" si="5"/>
        <v>1141342.4541659188</v>
      </c>
      <c r="L108" s="9">
        <f t="shared" si="5"/>
        <v>3661435.2414699923</v>
      </c>
      <c r="M108" s="9">
        <f t="shared" si="5"/>
        <v>1143876.378907738</v>
      </c>
      <c r="N108" s="9">
        <f t="shared" si="5"/>
        <v>7649632.2516022725</v>
      </c>
      <c r="O108" s="9">
        <f t="shared" si="5"/>
        <v>1946045.7423947516</v>
      </c>
      <c r="P108" s="9">
        <f t="shared" si="5"/>
        <v>7554165.7867635535</v>
      </c>
      <c r="Q108" s="9">
        <f t="shared" si="5"/>
        <v>1774265.9161901742</v>
      </c>
      <c r="R108" s="9">
        <f t="shared" si="5"/>
        <v>7819917.2238398893</v>
      </c>
      <c r="S108" s="9">
        <f t="shared" si="5"/>
        <v>1771849.2073656779</v>
      </c>
      <c r="T108" s="9">
        <f t="shared" si="5"/>
        <v>7591525.3696035221</v>
      </c>
      <c r="U108" s="9">
        <f>'Correct for Drift'!I200</f>
        <v>4229989.4879423482</v>
      </c>
      <c r="V108" s="9">
        <f>'Correct for Drift'!K200</f>
        <v>5687923.1024530958</v>
      </c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</row>
    <row r="109" spans="1:48" x14ac:dyDescent="0.35">
      <c r="A109" t="s">
        <v>244</v>
      </c>
      <c r="B109" s="8">
        <v>203.47572646598223</v>
      </c>
      <c r="C109" s="8">
        <v>2027.2557547703493</v>
      </c>
      <c r="D109" t="s">
        <v>175</v>
      </c>
      <c r="E109" s="9">
        <f t="shared" si="1"/>
        <v>7987241.1367136436</v>
      </c>
      <c r="F109" s="9">
        <f t="shared" si="1"/>
        <v>13902982.059878472</v>
      </c>
      <c r="G109" s="9">
        <f t="shared" ref="G109:T109" si="6">F69</f>
        <v>12824393.284990758</v>
      </c>
      <c r="H109" s="9">
        <f t="shared" si="6"/>
        <v>12787399.184889035</v>
      </c>
      <c r="I109" s="9">
        <f t="shared" si="6"/>
        <v>16425510.202278031</v>
      </c>
      <c r="J109" s="9">
        <f t="shared" si="6"/>
        <v>2824668.5986343673</v>
      </c>
      <c r="K109" s="9">
        <f t="shared" si="6"/>
        <v>2407367.4066416738</v>
      </c>
      <c r="L109" s="9">
        <f t="shared" si="6"/>
        <v>7577058.4191185106</v>
      </c>
      <c r="M109" s="9">
        <f t="shared" si="6"/>
        <v>2388443.4686884657</v>
      </c>
      <c r="N109" s="9">
        <f t="shared" si="6"/>
        <v>16129037.437095976</v>
      </c>
      <c r="O109" s="9">
        <f t="shared" si="6"/>
        <v>4023886.3958711266</v>
      </c>
      <c r="P109" s="9">
        <f t="shared" si="6"/>
        <v>15866896.252562806</v>
      </c>
      <c r="Q109" s="9">
        <f t="shared" si="6"/>
        <v>3691908.7797639836</v>
      </c>
      <c r="R109" s="9">
        <f t="shared" si="6"/>
        <v>16369716.158237619</v>
      </c>
      <c r="S109" s="9">
        <f t="shared" si="6"/>
        <v>3677243.8063354068</v>
      </c>
      <c r="T109" s="9">
        <f t="shared" si="6"/>
        <v>16018313.234254105</v>
      </c>
      <c r="U109" s="9">
        <f>'Correct for Drift'!I201</f>
        <v>8503023.72032764</v>
      </c>
      <c r="V109" s="9">
        <f>'Correct for Drift'!K201</f>
        <v>11538100.11452272</v>
      </c>
    </row>
    <row r="110" spans="1:48" s="15" customFormat="1" x14ac:dyDescent="0.35">
      <c r="A110"/>
      <c r="B110"/>
      <c r="C110"/>
      <c r="D110" s="18" t="s">
        <v>240</v>
      </c>
      <c r="E110" s="36">
        <f>SLOPE(C105:C109,E105:E109)</f>
        <v>2.5369784998616234E-4</v>
      </c>
      <c r="F110" s="36">
        <f>SLOPE(C105:C109,F105:F109)</f>
        <v>1.459211275105957E-4</v>
      </c>
      <c r="G110" s="36">
        <f t="shared" ref="G110:U110" si="7">SLOPE($B105:$B109,G105:G109)</f>
        <v>1.5986327703524729E-5</v>
      </c>
      <c r="H110" s="36">
        <f t="shared" si="7"/>
        <v>1.603161543358046E-5</v>
      </c>
      <c r="I110" s="36">
        <f t="shared" si="7"/>
        <v>1.2481115306876302E-5</v>
      </c>
      <c r="J110" s="36">
        <f t="shared" si="7"/>
        <v>7.2426132031944244E-5</v>
      </c>
      <c r="K110" s="36">
        <f t="shared" si="7"/>
        <v>8.5085244451937739E-5</v>
      </c>
      <c r="L110" s="36">
        <f t="shared" si="7"/>
        <v>2.7015457691304105E-5</v>
      </c>
      <c r="M110" s="36">
        <f t="shared" si="7"/>
        <v>8.5675648600099175E-5</v>
      </c>
      <c r="N110" s="36">
        <f t="shared" si="7"/>
        <v>1.2714477898503035E-5</v>
      </c>
      <c r="O110" s="36">
        <f t="shared" si="7"/>
        <v>5.0834376657587154E-5</v>
      </c>
      <c r="P110" s="36">
        <f t="shared" si="7"/>
        <v>1.2918473752266237E-5</v>
      </c>
      <c r="Q110" s="36">
        <f t="shared" si="7"/>
        <v>5.5423639545078328E-5</v>
      </c>
      <c r="R110" s="36">
        <f t="shared" si="7"/>
        <v>1.2517823161821303E-5</v>
      </c>
      <c r="S110" s="36">
        <f t="shared" si="7"/>
        <v>5.5627901282157828E-5</v>
      </c>
      <c r="T110" s="36">
        <f t="shared" si="7"/>
        <v>1.2800960458479238E-5</v>
      </c>
      <c r="U110" s="36">
        <f t="shared" si="7"/>
        <v>2.4036480062256947E-5</v>
      </c>
      <c r="V110" s="36">
        <f>SLOPE($B105:$B109,V105:V109)</f>
        <v>1.7733638633449012E-5</v>
      </c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1:48" x14ac:dyDescent="0.35">
      <c r="D111" s="18" t="s">
        <v>242</v>
      </c>
      <c r="E111" s="7">
        <f>INTERCEPT(C105:C109,E105:E109)</f>
        <v>-5.6468760024408766</v>
      </c>
      <c r="F111" s="7">
        <f>INTERCEPT(C105:C109,F105:F109)</f>
        <v>-4.0811853065845298</v>
      </c>
      <c r="G111" s="7">
        <f t="shared" ref="G111:U111" si="8">INTERCEPT($B105:$B109,G105:G109)</f>
        <v>0.69521810028672348</v>
      </c>
      <c r="H111" s="7">
        <f t="shared" si="8"/>
        <v>0.70092376035616155</v>
      </c>
      <c r="I111" s="7">
        <f t="shared" si="8"/>
        <v>0.78145702718401822</v>
      </c>
      <c r="J111" s="7">
        <f t="shared" si="8"/>
        <v>0.30105550781692614</v>
      </c>
      <c r="K111" s="7">
        <f t="shared" si="8"/>
        <v>0.51057671957310902</v>
      </c>
      <c r="L111" s="7">
        <f t="shared" si="8"/>
        <v>2.5280168605519293E-2</v>
      </c>
      <c r="M111" s="7">
        <f t="shared" si="8"/>
        <v>0.38457820566775069</v>
      </c>
      <c r="N111" s="7">
        <f t="shared" si="8"/>
        <v>0.25633102404383123</v>
      </c>
      <c r="O111" s="7">
        <f t="shared" si="8"/>
        <v>0.14238161897627322</v>
      </c>
      <c r="P111" s="7">
        <f t="shared" si="8"/>
        <v>0.2312931924046211</v>
      </c>
      <c r="Q111" s="7">
        <f t="shared" si="8"/>
        <v>0.28425910589484715</v>
      </c>
      <c r="R111" s="7">
        <f t="shared" si="8"/>
        <v>0.18528010479820978</v>
      </c>
      <c r="S111" s="7">
        <f t="shared" si="8"/>
        <v>0.25967995989063297</v>
      </c>
      <c r="T111" s="7">
        <f t="shared" si="8"/>
        <v>0.30123893493768605</v>
      </c>
      <c r="U111" s="7">
        <f t="shared" si="8"/>
        <v>-0.67290285815113293</v>
      </c>
      <c r="V111" s="7">
        <f>INTERCEPT($B105:$B109,V105:V109)</f>
        <v>-0.581517947509397</v>
      </c>
      <c r="AA111" s="12"/>
      <c r="AB111" s="12"/>
      <c r="AC111" s="28"/>
      <c r="AD111" s="7"/>
    </row>
    <row r="112" spans="1:48" x14ac:dyDescent="0.35">
      <c r="D112" s="18" t="s">
        <v>241</v>
      </c>
      <c r="E112" s="28">
        <f>CORREL($C105:$C109,E105:E109)</f>
        <v>0.99995727700755732</v>
      </c>
      <c r="F112" s="28">
        <f>CORREL($C105:$C109,F105:F109)</f>
        <v>0.9999870259330883</v>
      </c>
      <c r="G112" s="28">
        <f t="shared" ref="G112:U112" si="9">CORREL($B105:$B109,G105:G109)</f>
        <v>0.99944431917780474</v>
      </c>
      <c r="H112" s="28">
        <f t="shared" si="9"/>
        <v>0.99944818042650863</v>
      </c>
      <c r="I112" s="28">
        <f t="shared" si="9"/>
        <v>0.99940883511367018</v>
      </c>
      <c r="J112" s="28">
        <f t="shared" si="9"/>
        <v>0.99978355722737966</v>
      </c>
      <c r="K112" s="28">
        <f t="shared" si="9"/>
        <v>0.9996176993190693</v>
      </c>
      <c r="L112" s="28">
        <f t="shared" si="9"/>
        <v>0.99980319952577257</v>
      </c>
      <c r="M112" s="28">
        <f t="shared" si="9"/>
        <v>0.99974237388506848</v>
      </c>
      <c r="N112" s="28">
        <f t="shared" si="9"/>
        <v>0.99958192272222357</v>
      </c>
      <c r="O112" s="28">
        <f t="shared" si="9"/>
        <v>0.99982739789350417</v>
      </c>
      <c r="P112" s="28">
        <f t="shared" si="9"/>
        <v>0.99963797006932964</v>
      </c>
      <c r="Q112" s="28">
        <f t="shared" si="9"/>
        <v>0.99977331264169533</v>
      </c>
      <c r="R112" s="28">
        <f t="shared" si="9"/>
        <v>0.99967981275806328</v>
      </c>
      <c r="S112" s="28">
        <f t="shared" si="9"/>
        <v>0.99980086780091548</v>
      </c>
      <c r="T112" s="28">
        <f t="shared" si="9"/>
        <v>0.99957762736628331</v>
      </c>
      <c r="U112" s="28">
        <f t="shared" si="9"/>
        <v>0.99992985385911148</v>
      </c>
      <c r="V112" s="28">
        <f>CORREL($B105:$B109,V105:V109)</f>
        <v>0.9998869028267654</v>
      </c>
      <c r="AA112" s="12"/>
      <c r="AB112" s="12"/>
      <c r="AC112" s="12"/>
      <c r="AD112" s="9"/>
    </row>
    <row r="113" spans="1:48" x14ac:dyDescent="0.35"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AA113" s="12"/>
      <c r="AB113" s="12"/>
      <c r="AC113" s="12"/>
      <c r="AD113" s="9"/>
    </row>
    <row r="114" spans="1:48" x14ac:dyDescent="0.35"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AA114" s="12"/>
      <c r="AB114" s="12"/>
      <c r="AC114" s="12"/>
      <c r="AD114" s="9"/>
    </row>
    <row r="115" spans="1:48" ht="23.5" x14ac:dyDescent="0.55000000000000004">
      <c r="A115" s="42" t="s">
        <v>331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33"/>
      <c r="AA115" s="12"/>
      <c r="AB115" s="12"/>
      <c r="AC115" s="12"/>
      <c r="AD115" s="9"/>
    </row>
    <row r="116" spans="1:48" x14ac:dyDescent="0.35">
      <c r="A116" s="15" t="s">
        <v>1</v>
      </c>
      <c r="B116" s="15" t="s">
        <v>292</v>
      </c>
      <c r="C116" s="15" t="s">
        <v>294</v>
      </c>
      <c r="D116" s="54" t="s">
        <v>181</v>
      </c>
      <c r="E116" s="54" t="s">
        <v>182</v>
      </c>
      <c r="F116" s="31" t="s">
        <v>183</v>
      </c>
      <c r="G116" s="31" t="s">
        <v>184</v>
      </c>
      <c r="H116" s="31" t="s">
        <v>185</v>
      </c>
      <c r="I116" s="31" t="s">
        <v>186</v>
      </c>
      <c r="J116" s="31" t="s">
        <v>187</v>
      </c>
      <c r="K116" s="31" t="s">
        <v>188</v>
      </c>
      <c r="L116" s="31" t="s">
        <v>189</v>
      </c>
      <c r="M116" s="31" t="s">
        <v>190</v>
      </c>
      <c r="N116" s="31" t="s">
        <v>191</v>
      </c>
      <c r="O116" s="31" t="s">
        <v>192</v>
      </c>
      <c r="P116" s="31" t="s">
        <v>193</v>
      </c>
      <c r="Q116" s="31" t="s">
        <v>194</v>
      </c>
      <c r="R116" s="31" t="s">
        <v>195</v>
      </c>
      <c r="S116" s="31" t="s">
        <v>196</v>
      </c>
      <c r="T116" s="32" t="s">
        <v>176</v>
      </c>
      <c r="U116" s="32" t="s">
        <v>179</v>
      </c>
      <c r="V116" s="15"/>
      <c r="W116" s="9"/>
      <c r="Z116" s="28"/>
    </row>
    <row r="117" spans="1:48" x14ac:dyDescent="0.35">
      <c r="A117" t="s">
        <v>28</v>
      </c>
      <c r="B117" t="s">
        <v>265</v>
      </c>
      <c r="C117" t="s">
        <v>244</v>
      </c>
      <c r="D117" s="8">
        <f>(D65*E$110)+E$111</f>
        <v>-5.6483561792156198</v>
      </c>
      <c r="E117" s="8">
        <f>(E65*F$110)+F$111</f>
        <v>-4.084369652180289</v>
      </c>
      <c r="F117" s="8">
        <f>(F65*G$110)+G$111</f>
        <v>0.90025524667491863</v>
      </c>
      <c r="G117" s="8">
        <f>(G65*H$110)+H$111</f>
        <v>0.9061691879674556</v>
      </c>
      <c r="H117" s="8">
        <f>(H65*I$110)+I$111</f>
        <v>0.98538447711127275</v>
      </c>
      <c r="I117" s="8">
        <f>(I65*J$110)+J$111</f>
        <v>0.51320388692847019</v>
      </c>
      <c r="J117" s="8">
        <f>(J65*K$110)+K$111</f>
        <v>0.71884079005165602</v>
      </c>
      <c r="K117" s="8">
        <f>(K65*L$110)+L$111</f>
        <v>0.24512648227302503</v>
      </c>
      <c r="L117" s="8">
        <f>(L65*M$110)+M$111</f>
        <v>0.5931468460659538</v>
      </c>
      <c r="M117" s="8">
        <f>(M65*N$110)+N$111</f>
        <v>0.47072588820860761</v>
      </c>
      <c r="N117" s="8">
        <f>(N65*O$110)+O$111</f>
        <v>0.35651750520989173</v>
      </c>
      <c r="O117" s="8">
        <f>(O65*P$110)+P$111</f>
        <v>0.44530478494106152</v>
      </c>
      <c r="P117" s="8">
        <f>(P65*Q$110)+Q$111</f>
        <v>0.50008230158618416</v>
      </c>
      <c r="Q117" s="8">
        <f>(Q65*R$110)+R$111</f>
        <v>0.40094277770153008</v>
      </c>
      <c r="R117" s="8">
        <f>(R65*S$110)+S$111</f>
        <v>0.47112978445864562</v>
      </c>
      <c r="S117" s="8">
        <f>(S65*T$110)+T$111</f>
        <v>0.51300218193516778</v>
      </c>
      <c r="T117" s="8">
        <f>(T65*U$110)+U$111</f>
        <v>-0.45277220554402392</v>
      </c>
      <c r="U117" s="8">
        <f>(U65*V$110)+V$111</f>
        <v>-0.36098742897982428</v>
      </c>
      <c r="W117" s="9"/>
    </row>
    <row r="118" spans="1:48" x14ac:dyDescent="0.35">
      <c r="A118" t="s">
        <v>30</v>
      </c>
      <c r="B118" t="s">
        <v>262</v>
      </c>
      <c r="C118" t="s">
        <v>244</v>
      </c>
      <c r="D118" s="8">
        <f>(D66*E$110)+E$111</f>
        <v>-5.6402843623946328</v>
      </c>
      <c r="E118" s="8">
        <f>(E66*F$110)+F$111</f>
        <v>-4.0783092747333631</v>
      </c>
      <c r="F118" s="8">
        <f>(F66*G$110)+G$111</f>
        <v>2.7769928070323915</v>
      </c>
      <c r="G118" s="8">
        <f>(G66*H$110)+H$111</f>
        <v>2.7695390248612513</v>
      </c>
      <c r="H118" s="8">
        <f>(H66*I$110)+I$111</f>
        <v>2.8465070769728302</v>
      </c>
      <c r="I118" s="8">
        <f>(I66*J$110)+J$111</f>
        <v>2.4304580865822016</v>
      </c>
      <c r="J118" s="8">
        <f>(J66*K$110)+K$111</f>
        <v>2.634273873290895</v>
      </c>
      <c r="K118" s="8">
        <f>(K66*L$110)+L$111</f>
        <v>2.211730536944899</v>
      </c>
      <c r="L118" s="8">
        <f>(L66*M$110)+M$111</f>
        <v>2.4988379668896425</v>
      </c>
      <c r="M118" s="8">
        <f>(M66*N$110)+N$111</f>
        <v>2.4280972758460062</v>
      </c>
      <c r="N118" s="8">
        <f>(N66*O$110)+O$111</f>
        <v>2.2881081568251194</v>
      </c>
      <c r="O118" s="8">
        <f>(O66*P$110)+P$111</f>
        <v>2.4004711135089019</v>
      </c>
      <c r="P118" s="8">
        <f>(P66*Q$110)+Q$111</f>
        <v>2.409743698578577</v>
      </c>
      <c r="Q118" s="8">
        <f>(Q66*R$110)+R$111</f>
        <v>2.3506993920341683</v>
      </c>
      <c r="R118" s="8">
        <f>(R66*S$110)+S$111</f>
        <v>2.3919144178610923</v>
      </c>
      <c r="S118" s="8">
        <f>(S66*T$110)+T$111</f>
        <v>2.4538295139382664</v>
      </c>
      <c r="T118" s="8">
        <f>(T66*U$110)+U$111</f>
        <v>1.5935185453582221</v>
      </c>
      <c r="U118" s="8">
        <f>(U66*V$110)+V$111</f>
        <v>1.6655891753614092</v>
      </c>
      <c r="W118" s="9"/>
      <c r="Z118" s="8"/>
    </row>
    <row r="119" spans="1:48" x14ac:dyDescent="0.35">
      <c r="A119" t="s">
        <v>32</v>
      </c>
      <c r="B119" t="s">
        <v>263</v>
      </c>
      <c r="C119" t="s">
        <v>244</v>
      </c>
      <c r="D119" s="8">
        <f>(D67*E$110)+E$111</f>
        <v>-5.5745680384452028</v>
      </c>
      <c r="E119" s="8">
        <f>(E67*F$110)+F$111</f>
        <v>-4.0141583312750084</v>
      </c>
      <c r="F119" s="8">
        <f>(F67*G$110)+G$111</f>
        <v>21.791366072859507</v>
      </c>
      <c r="G119" s="8">
        <f>(G67*H$110)+H$111</f>
        <v>21.782002608651336</v>
      </c>
      <c r="H119" s="8">
        <f>(H67*I$110)+I$111</f>
        <v>21.726493232148588</v>
      </c>
      <c r="I119" s="8">
        <f>(I67*J$110)+J$111</f>
        <v>21.408813811514531</v>
      </c>
      <c r="J119" s="8">
        <f>(J67*K$110)+K$111</f>
        <v>21.602740014475064</v>
      </c>
      <c r="K119" s="8">
        <f>(K67*L$110)+L$111</f>
        <v>21.79938675473268</v>
      </c>
      <c r="L119" s="8">
        <f>(L67*M$110)+M$111</f>
        <v>21.424918882680444</v>
      </c>
      <c r="M119" s="8">
        <f>(M67*N$110)+N$111</f>
        <v>22.174998687879587</v>
      </c>
      <c r="N119" s="8">
        <f>(N67*O$110)+O$111</f>
        <v>21.512686275949939</v>
      </c>
      <c r="O119" s="8">
        <f>(O67*P$110)+P$111</f>
        <v>22.047116624283881</v>
      </c>
      <c r="P119" s="8">
        <f>(P67*Q$110)+Q$111</f>
        <v>21.486213861833878</v>
      </c>
      <c r="Q119" s="8">
        <f>(Q67*R$110)+R$111</f>
        <v>21.996098707312022</v>
      </c>
      <c r="R119" s="8">
        <f>(R67*S$110)+S$111</f>
        <v>21.415841747218934</v>
      </c>
      <c r="S119" s="8">
        <f>(S67*T$110)+T$111</f>
        <v>22.121934147972812</v>
      </c>
      <c r="T119" s="8">
        <f>(T67*U$110)+U$111</f>
        <v>22.068095376231867</v>
      </c>
      <c r="U119" s="8">
        <f>(U67*V$110)+V$111</f>
        <v>22.298217440165065</v>
      </c>
      <c r="W119" s="9"/>
      <c r="Z119" s="8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</row>
    <row r="120" spans="1:48" x14ac:dyDescent="0.35">
      <c r="A120" t="s">
        <v>34</v>
      </c>
      <c r="B120" t="s">
        <v>266</v>
      </c>
      <c r="C120" t="s">
        <v>244</v>
      </c>
      <c r="D120" s="8">
        <f>(D68*E$110)+E$111</f>
        <v>-4.0267815003860781</v>
      </c>
      <c r="E120" s="8">
        <f>(E68*F$110)+F$111</f>
        <v>-2.4722380222759393</v>
      </c>
      <c r="F120" s="8">
        <f>(F68*G$110)+G$111</f>
        <v>96.741068233181991</v>
      </c>
      <c r="G120" s="8">
        <f>(G68*H$110)+H$111</f>
        <v>96.75855340312232</v>
      </c>
      <c r="H120" s="8">
        <f>(H68*I$110)+I$111</f>
        <v>96.57132549045788</v>
      </c>
      <c r="I120" s="8">
        <f>(I68*J$110)+J$111</f>
        <v>98.686501948758021</v>
      </c>
      <c r="J120" s="8">
        <f>(J68*K$110)+K$111</f>
        <v>97.621978435654853</v>
      </c>
      <c r="K120" s="8">
        <f>(K68*L$110)+L$111</f>
        <v>98.940629023987924</v>
      </c>
      <c r="L120" s="8">
        <f>(L68*M$110)+M$111</f>
        <v>98.386928886921012</v>
      </c>
      <c r="M120" s="8">
        <f>(M68*N$110)+N$111</f>
        <v>97.51741121871693</v>
      </c>
      <c r="N120" s="8">
        <f>(N68*O$110)+O$111</f>
        <v>99.068403880764905</v>
      </c>
      <c r="O120" s="8">
        <f>(O68*P$110)+P$111</f>
        <v>97.819585628977208</v>
      </c>
      <c r="P120" s="8">
        <f>(P68*Q$110)+Q$111</f>
        <v>98.620533701937219</v>
      </c>
      <c r="Q120" s="8">
        <f>(Q68*R$110)+R$111</f>
        <v>98.073621052906518</v>
      </c>
      <c r="R120" s="8">
        <f>(R68*S$110)+S$111</f>
        <v>98.823932754098152</v>
      </c>
      <c r="S120" s="8">
        <f>(S68*T$110)+T$111</f>
        <v>97.48005501077435</v>
      </c>
      <c r="T120" s="8">
        <f>(T68*U$110)+U$111</f>
        <v>101.00115513233159</v>
      </c>
      <c r="U120" s="8">
        <f>(U68*V$110)+V$111</f>
        <v>100.28605492623998</v>
      </c>
      <c r="Z120" s="8"/>
    </row>
    <row r="121" spans="1:48" s="15" customFormat="1" x14ac:dyDescent="0.35">
      <c r="A121" t="s">
        <v>36</v>
      </c>
      <c r="B121" t="s">
        <v>264</v>
      </c>
      <c r="C121" t="s">
        <v>244</v>
      </c>
      <c r="D121" s="8">
        <f>(D69*E$110)+E$111</f>
        <v>-5.0377703393261779</v>
      </c>
      <c r="E121" s="8">
        <f>(E69*F$110)+F$111</f>
        <v>-3.4493748593124325</v>
      </c>
      <c r="F121" s="8">
        <f>(F69*G$110)+G$111</f>
        <v>205.71017175303098</v>
      </c>
      <c r="G121" s="8">
        <f>(G69*H$110)+H$111</f>
        <v>205.70358988817742</v>
      </c>
      <c r="H121" s="8">
        <f>(H69*I$110)+I$111</f>
        <v>205.79014383608921</v>
      </c>
      <c r="I121" s="8">
        <f>(I69*J$110)+J$111</f>
        <v>204.88087637899653</v>
      </c>
      <c r="J121" s="8">
        <f>(J69*K$110)+K$111</f>
        <v>205.34202099930735</v>
      </c>
      <c r="K121" s="8">
        <f>(K69*L$110)+L$111</f>
        <v>204.72298131484121</v>
      </c>
      <c r="L121" s="8">
        <f>(L69*M$110)+M$111</f>
        <v>205.0160215302227</v>
      </c>
      <c r="M121" s="8">
        <f>(M69*N$110)+N$111</f>
        <v>205.32862104212865</v>
      </c>
      <c r="N121" s="8">
        <f>(N69*O$110)+O$111</f>
        <v>204.69413829402998</v>
      </c>
      <c r="O121" s="8">
        <f>(O69*P$110)+P$111</f>
        <v>205.20737596106875</v>
      </c>
      <c r="P121" s="8">
        <f>(P69*Q$110)+Q$111</f>
        <v>204.90328054884384</v>
      </c>
      <c r="Q121" s="8">
        <f>(Q69*R$110)+R$111</f>
        <v>205.09849218282551</v>
      </c>
      <c r="R121" s="8">
        <f>(R69*S$110)+S$111</f>
        <v>204.81703540914293</v>
      </c>
      <c r="S121" s="8">
        <f>(S69*T$110)+T$111</f>
        <v>205.35103325815916</v>
      </c>
      <c r="T121" s="8">
        <f>(T69*U$110)+U$111</f>
        <v>203.70985726440207</v>
      </c>
      <c r="U121" s="8">
        <f>(U69*V$110)+V$111</f>
        <v>204.03097999999318</v>
      </c>
      <c r="V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 x14ac:dyDescent="0.35">
      <c r="A122" t="s">
        <v>38</v>
      </c>
      <c r="B122" t="s">
        <v>267</v>
      </c>
      <c r="C122" t="s">
        <v>244</v>
      </c>
      <c r="D122" s="8">
        <f>(D70*E$110)+E$111</f>
        <v>-3.5178969304740697</v>
      </c>
      <c r="E122" s="8">
        <f>(E70*F$110)+F$111</f>
        <v>-1.9573536557302278</v>
      </c>
      <c r="F122" s="8">
        <f>(F70*G$110)+G$111</f>
        <v>0.73235523588698426</v>
      </c>
      <c r="G122" s="8">
        <f>(G70*H$110)+H$111</f>
        <v>0.73656494821107799</v>
      </c>
      <c r="H122" s="8">
        <f>(H70*I$110)+I$111</f>
        <v>0.81662607150126232</v>
      </c>
      <c r="I122" s="8">
        <f>(I70*J$110)+J$111</f>
        <v>0.33681919446635583</v>
      </c>
      <c r="J122" s="8">
        <f>(J70*K$110)+K$111</f>
        <v>0.54820667093572373</v>
      </c>
      <c r="K122" s="8">
        <f>(K70*L$110)+L$111</f>
        <v>6.3966264827609698E-2</v>
      </c>
      <c r="L122" s="8">
        <f>(L70*M$110)+M$111</f>
        <v>0.42422550553476757</v>
      </c>
      <c r="M122" s="8">
        <f>(M70*N$110)+N$111</f>
        <v>0.29777941687275866</v>
      </c>
      <c r="N122" s="8">
        <f>(N70*O$110)+O$111</f>
        <v>0.18603240464452445</v>
      </c>
      <c r="O122" s="8">
        <f>(O70*P$110)+P$111</f>
        <v>0.27619954529496399</v>
      </c>
      <c r="P122" s="8">
        <f>(P70*Q$110)+Q$111</f>
        <v>0.32945188003703829</v>
      </c>
      <c r="Q122" s="8">
        <f>(Q70*R$110)+R$111</f>
        <v>0.2298942196549239</v>
      </c>
      <c r="R122" s="8">
        <f>(R70*S$110)+S$111</f>
        <v>0.30342021113443501</v>
      </c>
      <c r="S122" s="8">
        <f>(S70*T$110)+T$111</f>
        <v>0.34217847566940496</v>
      </c>
      <c r="T122" s="8">
        <f>(T70*U$110)+U$111</f>
        <v>-0.62301790732063644</v>
      </c>
      <c r="U122" s="8">
        <f>(U70*V$110)+V$111</f>
        <v>-0.54231171098471942</v>
      </c>
    </row>
    <row r="123" spans="1:48" x14ac:dyDescent="0.35">
      <c r="A123" t="s">
        <v>40</v>
      </c>
      <c r="B123" t="s">
        <v>268</v>
      </c>
      <c r="C123" t="s">
        <v>244</v>
      </c>
      <c r="D123" s="8">
        <f>(D71*E$110)+E$111</f>
        <v>15.651885473554643</v>
      </c>
      <c r="E123" s="8">
        <f>(E71*F$110)+F$111</f>
        <v>17.28710231607991</v>
      </c>
      <c r="F123" s="8">
        <f>(F71*G$110)+G$111</f>
        <v>0.7048773870790852</v>
      </c>
      <c r="G123" s="8">
        <f>(G71*H$110)+H$111</f>
        <v>0.71025992627392742</v>
      </c>
      <c r="H123" s="8">
        <f>(H71*I$110)+I$111</f>
        <v>0.79071495527505331</v>
      </c>
      <c r="I123" s="8">
        <f>(I71*J$110)+J$111</f>
        <v>0.31036407349370665</v>
      </c>
      <c r="J123" s="8">
        <f>(J71*K$110)+K$111</f>
        <v>0.52054283547575575</v>
      </c>
      <c r="K123" s="8">
        <f>(K71*L$110)+L$111</f>
        <v>3.5226509286438806E-2</v>
      </c>
      <c r="L123" s="8">
        <f>(L71*M$110)+M$111</f>
        <v>0.39412259427844709</v>
      </c>
      <c r="M123" s="8">
        <f>(M71*N$110)+N$111</f>
        <v>0.26444548309291743</v>
      </c>
      <c r="N123" s="8">
        <f>(N71*O$110)+O$111</f>
        <v>0.15121285390262396</v>
      </c>
      <c r="O123" s="8">
        <f>(O71*P$110)+P$111</f>
        <v>0.24160117943549839</v>
      </c>
      <c r="P123" s="8">
        <f>(P71*Q$110)+Q$111</f>
        <v>0.29372196752805996</v>
      </c>
      <c r="Q123" s="8">
        <f>(Q71*R$110)+R$111</f>
        <v>0.19588641567956389</v>
      </c>
      <c r="R123" s="8">
        <f>(R71*S$110)+S$111</f>
        <v>0.270447433246577</v>
      </c>
      <c r="S123" s="8">
        <f>(S71*T$110)+T$111</f>
        <v>0.31009803120278184</v>
      </c>
      <c r="T123" s="8">
        <f>(T71*U$110)+U$111</f>
        <v>-0.65999324186232433</v>
      </c>
      <c r="U123" s="8">
        <f>(U71*V$110)+V$111</f>
        <v>-0.57205701868608139</v>
      </c>
    </row>
    <row r="124" spans="1:48" x14ac:dyDescent="0.35">
      <c r="A124" t="s">
        <v>42</v>
      </c>
      <c r="B124" t="s">
        <v>271</v>
      </c>
      <c r="C124" t="s">
        <v>244</v>
      </c>
      <c r="D124" s="8">
        <f>(D72*E$110)+E$111</f>
        <v>207.91389504968978</v>
      </c>
      <c r="E124" s="8">
        <f>(E72*F$110)+F$111</f>
        <v>208.61297618619486</v>
      </c>
      <c r="F124" s="8">
        <f>(F72*G$110)+G$111</f>
        <v>0.69887795063717451</v>
      </c>
      <c r="G124" s="8">
        <f>(G72*H$110)+H$111</f>
        <v>0.70199872230578542</v>
      </c>
      <c r="H124" s="8">
        <f>(H72*I$110)+I$111</f>
        <v>0.78241862099328019</v>
      </c>
      <c r="I124" s="8">
        <f>(I72*J$110)+J$111</f>
        <v>0.3025864206763319</v>
      </c>
      <c r="J124" s="8">
        <f>(J72*K$110)+K$111</f>
        <v>0.51284349375959515</v>
      </c>
      <c r="K124" s="8">
        <f>(K72*L$110)+L$111</f>
        <v>3.1246713659530335E-2</v>
      </c>
      <c r="L124" s="8">
        <f>(L72*M$110)+M$111</f>
        <v>0.38743819460906043</v>
      </c>
      <c r="M124" s="8">
        <f>(M72*N$110)+N$111</f>
        <v>0.25605472382106464</v>
      </c>
      <c r="N124" s="8">
        <f>(N72*O$110)+O$111</f>
        <v>0.14267121226550486</v>
      </c>
      <c r="O124" s="8">
        <f>(O72*P$110)+P$111</f>
        <v>0.23230458965828568</v>
      </c>
      <c r="P124" s="8">
        <f>(P72*Q$110)+Q$111</f>
        <v>0.28545708352612553</v>
      </c>
      <c r="Q124" s="8">
        <f>(Q72*R$110)+R$111</f>
        <v>0.18635189257035151</v>
      </c>
      <c r="R124" s="8">
        <f>(R72*S$110)+S$111</f>
        <v>0.26071217208349967</v>
      </c>
      <c r="S124" s="8">
        <f>(S72*T$110)+T$111</f>
        <v>0.29997654101651372</v>
      </c>
      <c r="T124" s="8">
        <f>(T72*U$110)+U$111</f>
        <v>-0.67035422480056661</v>
      </c>
      <c r="U124" s="8">
        <f>(U72*V$110)+V$111</f>
        <v>-0.58081282745657281</v>
      </c>
    </row>
    <row r="125" spans="1:48" x14ac:dyDescent="0.35">
      <c r="A125" t="s">
        <v>44</v>
      </c>
      <c r="B125" t="s">
        <v>269</v>
      </c>
      <c r="C125" t="s">
        <v>244</v>
      </c>
      <c r="D125" s="8">
        <f>(D73*E$110)+E$111</f>
        <v>1033.344850307562</v>
      </c>
      <c r="E125" s="8">
        <f>(E73*F$110)+F$111</f>
        <v>1025.4914041261629</v>
      </c>
      <c r="F125" s="8">
        <f>(F73*G$110)+G$111</f>
        <v>0.71266087096210362</v>
      </c>
      <c r="G125" s="8">
        <f>(G73*H$110)+H$111</f>
        <v>0.70528369155768222</v>
      </c>
      <c r="H125" s="8">
        <f>(H73*I$110)+I$111</f>
        <v>0.78544156482491001</v>
      </c>
      <c r="I125" s="8">
        <f>(I73*J$110)+J$111</f>
        <v>0.30907299480155548</v>
      </c>
      <c r="J125" s="8">
        <f>(J73*K$110)+K$111</f>
        <v>0.52050649420728345</v>
      </c>
      <c r="K125" s="8">
        <f>(K73*L$110)+L$111</f>
        <v>5.3150796734804377E-2</v>
      </c>
      <c r="L125" s="8">
        <f>(L73*M$110)+M$111</f>
        <v>0.39927098558471597</v>
      </c>
      <c r="M125" s="8">
        <f>(M73*N$110)+N$111</f>
        <v>0.25973123236596662</v>
      </c>
      <c r="N125" s="8">
        <f>(N73*O$110)+O$111</f>
        <v>0.14618273719203817</v>
      </c>
      <c r="O125" s="8">
        <f>(O73*P$110)+P$111</f>
        <v>0.2358578549097177</v>
      </c>
      <c r="P125" s="8">
        <f>(P73*Q$110)+Q$111</f>
        <v>0.28852291599894159</v>
      </c>
      <c r="Q125" s="8">
        <f>(Q73*R$110)+R$111</f>
        <v>0.18959627654311181</v>
      </c>
      <c r="R125" s="8">
        <f>(R73*S$110)+S$111</f>
        <v>0.26475964202275509</v>
      </c>
      <c r="S125" s="8">
        <f>(S73*T$110)+T$111</f>
        <v>0.30369643643198635</v>
      </c>
      <c r="T125" s="8">
        <f>(T73*U$110)+U$111</f>
        <v>-0.66854164520860848</v>
      </c>
      <c r="U125" s="8">
        <f>(U73*V$110)+V$111</f>
        <v>-0.57265599335301864</v>
      </c>
    </row>
    <row r="126" spans="1:48" x14ac:dyDescent="0.35">
      <c r="A126" t="s">
        <v>46</v>
      </c>
      <c r="B126" t="s">
        <v>270</v>
      </c>
      <c r="C126" t="s">
        <v>244</v>
      </c>
      <c r="D126" s="8">
        <f>(D74*E$110)+E$111</f>
        <v>2020.6990277028419</v>
      </c>
      <c r="E126" s="8">
        <f>(E74*F$110)+F$111</f>
        <v>2024.6576326304664</v>
      </c>
      <c r="F126" s="8">
        <f>(F74*G$110)+G$111</f>
        <v>0.72339406303517972</v>
      </c>
      <c r="G126" s="8">
        <f>(G74*H$110)+H$111</f>
        <v>0.70332364455447527</v>
      </c>
      <c r="H126" s="8">
        <f>(H74*I$110)+I$111</f>
        <v>0.78351390482195715</v>
      </c>
      <c r="I126" s="8">
        <f>(I74*J$110)+J$111</f>
        <v>0.30854898669887576</v>
      </c>
      <c r="J126" s="8">
        <f>(J74*K$110)+K$111</f>
        <v>0.524957941196733</v>
      </c>
      <c r="K126" s="8">
        <f>(K74*L$110)+L$111</f>
        <v>7.1028243890640524E-2</v>
      </c>
      <c r="L126" s="8">
        <f>(L74*M$110)+M$111</f>
        <v>0.40439172343459923</v>
      </c>
      <c r="M126" s="8">
        <f>(M74*N$110)+N$111</f>
        <v>0.25731878305438088</v>
      </c>
      <c r="N126" s="8">
        <f>(N74*O$110)+O$111</f>
        <v>0.14391624899620209</v>
      </c>
      <c r="O126" s="8">
        <f>(O74*P$110)+P$111</f>
        <v>0.23344440980142833</v>
      </c>
      <c r="P126" s="8">
        <f>(P74*Q$110)+Q$111</f>
        <v>0.28700043043111778</v>
      </c>
      <c r="Q126" s="8">
        <f>(Q74*R$110)+R$111</f>
        <v>0.18737687283351812</v>
      </c>
      <c r="R126" s="8">
        <f>(R74*S$110)+S$111</f>
        <v>0.26244941081536832</v>
      </c>
      <c r="S126" s="8">
        <f>(S74*T$110)+T$111</f>
        <v>0.30147035190475202</v>
      </c>
      <c r="T126" s="8">
        <f>(T74*U$110)+U$111</f>
        <v>-0.67042850915020336</v>
      </c>
      <c r="U126" s="8">
        <f>(U74*V$110)+V$111</f>
        <v>-0.57106354787216451</v>
      </c>
    </row>
    <row r="127" spans="1:48" x14ac:dyDescent="0.35">
      <c r="A127" t="s">
        <v>48</v>
      </c>
      <c r="B127" t="s">
        <v>26</v>
      </c>
      <c r="C127" t="s">
        <v>244</v>
      </c>
      <c r="D127" s="8">
        <f>(D75*E$110)+E$111</f>
        <v>-5.3112472331782481</v>
      </c>
      <c r="E127" s="8">
        <f>(E75*F$110)+F$111</f>
        <v>-3.7434454646695441</v>
      </c>
      <c r="F127" s="8">
        <f>(F75*G$110)+G$111</f>
        <v>0.69572136913120741</v>
      </c>
      <c r="G127" s="8">
        <f>(G75*H$110)+H$111</f>
        <v>0.7014673798045119</v>
      </c>
      <c r="H127" s="8">
        <f>(H75*I$110)+I$111</f>
        <v>0.78186267263924525</v>
      </c>
      <c r="I127" s="8">
        <f>(I75*J$110)+J$111</f>
        <v>0.30154734885257956</v>
      </c>
      <c r="J127" s="8">
        <f>(J75*K$110)+K$111</f>
        <v>0.5108505461113132</v>
      </c>
      <c r="K127" s="8">
        <f>(K75*L$110)+L$111</f>
        <v>2.5754880993298271E-2</v>
      </c>
      <c r="L127" s="8">
        <f>(L75*M$110)+M$111</f>
        <v>0.38501118450887128</v>
      </c>
      <c r="M127" s="8">
        <f>(M75*N$110)+N$111</f>
        <v>0.25582257175929973</v>
      </c>
      <c r="N127" s="8">
        <f>(N75*O$110)+O$111</f>
        <v>0.14249238312308496</v>
      </c>
      <c r="O127" s="8">
        <f>(O75*P$110)+P$111</f>
        <v>0.23192495098085614</v>
      </c>
      <c r="P127" s="8">
        <f>(P75*Q$110)+Q$111</f>
        <v>0.2847186760181285</v>
      </c>
      <c r="Q127" s="8">
        <f>(Q75*R$110)+R$111</f>
        <v>0.18572756131534893</v>
      </c>
      <c r="R127" s="8">
        <f>(R75*S$110)+S$111</f>
        <v>0.26001137395693552</v>
      </c>
      <c r="S127" s="8">
        <f>(S75*T$110)+T$111</f>
        <v>0.29958845493246833</v>
      </c>
      <c r="T127" s="8">
        <f>(T75*U$110)+U$111</f>
        <v>-0.67270032889961362</v>
      </c>
      <c r="U127" s="8">
        <f>(U75*V$110)+V$111</f>
        <v>-0.58187989233047832</v>
      </c>
    </row>
    <row r="128" spans="1:48" x14ac:dyDescent="0.35">
      <c r="A128" t="s">
        <v>51</v>
      </c>
      <c r="B128" t="s">
        <v>26</v>
      </c>
      <c r="C128" t="s">
        <v>244</v>
      </c>
      <c r="D128" s="8">
        <f>(D76*E$110)+E$111</f>
        <v>-5.3866440088062379</v>
      </c>
      <c r="E128" s="8">
        <f>(E76*F$110)+F$111</f>
        <v>-3.8250872269567431</v>
      </c>
      <c r="F128" s="8">
        <f>(F76*G$110)+G$111</f>
        <v>0.69564780900208589</v>
      </c>
      <c r="G128" s="8">
        <f>(G76*H$110)+H$111</f>
        <v>0.70121909162160589</v>
      </c>
      <c r="H128" s="8">
        <f>(H76*I$110)+I$111</f>
        <v>0.78176012528075178</v>
      </c>
      <c r="I128" s="8">
        <f>(I76*J$110)+J$111</f>
        <v>0.30142692404131138</v>
      </c>
      <c r="J128" s="8">
        <f>(J76*K$110)+K$111</f>
        <v>0.51114067862632595</v>
      </c>
      <c r="K128" s="8">
        <f>(K76*L$110)+L$111</f>
        <v>2.5692750774779363E-2</v>
      </c>
      <c r="L128" s="8">
        <f>(L76*M$110)+M$111</f>
        <v>0.38472306923510319</v>
      </c>
      <c r="M128" s="8">
        <f>(M76*N$110)+N$111</f>
        <v>0.25549797144419489</v>
      </c>
      <c r="N128" s="8">
        <f>(N76*O$110)+O$111</f>
        <v>0.14209500383029963</v>
      </c>
      <c r="O128" s="8">
        <f>(O76*P$110)+P$111</f>
        <v>0.23157789638987661</v>
      </c>
      <c r="P128" s="8">
        <f>(P76*Q$110)+Q$111</f>
        <v>0.28448281863540642</v>
      </c>
      <c r="Q128" s="8">
        <f>(Q76*R$110)+R$111</f>
        <v>0.18556065391221854</v>
      </c>
      <c r="R128" s="8">
        <f>(R76*S$110)+S$111</f>
        <v>0.26002470373279091</v>
      </c>
      <c r="S128" s="8">
        <f>(S76*T$110)+T$111</f>
        <v>0.29929432915823173</v>
      </c>
      <c r="T128" s="8">
        <f>(T76*U$110)+U$111</f>
        <v>-0.672780336192777</v>
      </c>
      <c r="U128" s="8">
        <f>(U76*V$110)+V$111</f>
        <v>-0.58226358115534882</v>
      </c>
    </row>
    <row r="129" spans="1:21" x14ac:dyDescent="0.35">
      <c r="A129" t="s">
        <v>53</v>
      </c>
      <c r="B129" t="s">
        <v>26</v>
      </c>
      <c r="C129" t="s">
        <v>244</v>
      </c>
      <c r="D129" s="8">
        <f>(D77*E$110)+E$111</f>
        <v>-5.4458420672503349</v>
      </c>
      <c r="E129" s="8">
        <f>(E77*F$110)+F$111</f>
        <v>-3.8717185132221328</v>
      </c>
      <c r="F129" s="8">
        <f>(F77*G$110)+G$111</f>
        <v>0.69557414227469094</v>
      </c>
      <c r="G129" s="8">
        <f>(G77*H$110)+H$111</f>
        <v>0.70132126042743437</v>
      </c>
      <c r="H129" s="8">
        <f>(H77*I$110)+I$111</f>
        <v>0.78190864770364865</v>
      </c>
      <c r="I129" s="8">
        <f>(I77*J$110)+J$111</f>
        <v>0.30140010580101045</v>
      </c>
      <c r="J129" s="8">
        <f>(J77*K$110)+K$111</f>
        <v>0.51095242617193437</v>
      </c>
      <c r="K129" s="8">
        <f>(K77*L$110)+L$111</f>
        <v>2.5448073957374986E-2</v>
      </c>
      <c r="L129" s="8">
        <f>(L77*M$110)+M$111</f>
        <v>0.38492333922742356</v>
      </c>
      <c r="M129" s="8">
        <f>(M77*N$110)+N$111</f>
        <v>0.25553560338942455</v>
      </c>
      <c r="N129" s="8">
        <f>(N77*O$110)+O$111</f>
        <v>0.14228257689825408</v>
      </c>
      <c r="O129" s="8">
        <f>(O77*P$110)+P$111</f>
        <v>0.23153988886266938</v>
      </c>
      <c r="P129" s="8">
        <f>(P77*Q$110)+Q$111</f>
        <v>0.28460557148769122</v>
      </c>
      <c r="Q129" s="8">
        <f>(Q77*R$110)+R$111</f>
        <v>0.18553762123617495</v>
      </c>
      <c r="R129" s="8">
        <f>(R77*S$110)+S$111</f>
        <v>0.25991840439251129</v>
      </c>
      <c r="S129" s="8">
        <f>(S77*T$110)+T$111</f>
        <v>0.29938829890636098</v>
      </c>
      <c r="T129" s="8">
        <f>(T77*U$110)+U$111</f>
        <v>-0.67311863355956814</v>
      </c>
      <c r="U129" s="8">
        <f>(U77*V$110)+V$111</f>
        <v>-0.58232811008304275</v>
      </c>
    </row>
    <row r="130" spans="1:21" x14ac:dyDescent="0.35">
      <c r="A130" t="s">
        <v>55</v>
      </c>
      <c r="B130" t="s">
        <v>26</v>
      </c>
      <c r="C130" t="s">
        <v>244</v>
      </c>
      <c r="D130" s="8">
        <f>(D78*E$110)+E$111</f>
        <v>-5.4341701819887769</v>
      </c>
      <c r="E130" s="8">
        <f>(E78*F$110)+F$111</f>
        <v>-3.8657895730249576</v>
      </c>
      <c r="F130" s="8">
        <f>(F78*G$110)+G$111</f>
        <v>0.69569694695530271</v>
      </c>
      <c r="G130" s="8">
        <f>(G78*H$110)+H$111</f>
        <v>0.70152408884178075</v>
      </c>
      <c r="H130" s="8">
        <f>(H78*I$110)+I$111</f>
        <v>0.78194287378479543</v>
      </c>
      <c r="I130" s="8">
        <f>(I78*J$110)+J$111</f>
        <v>0.3013056039062067</v>
      </c>
      <c r="J130" s="8">
        <f>(J78*K$110)+K$111</f>
        <v>0.51115403321422359</v>
      </c>
      <c r="K130" s="8">
        <f>(K78*L$110)+L$111</f>
        <v>2.5747100560024234E-2</v>
      </c>
      <c r="L130" s="8">
        <f>(L78*M$110)+M$111</f>
        <v>0.38489766836479927</v>
      </c>
      <c r="M130" s="8">
        <f>(M78*N$110)+N$111</f>
        <v>0.25579875486315606</v>
      </c>
      <c r="N130" s="8">
        <f>(N78*O$110)+O$111</f>
        <v>0.14248763667518766</v>
      </c>
      <c r="O130" s="8">
        <f>(O78*P$110)+P$111</f>
        <v>0.23189937603272304</v>
      </c>
      <c r="P130" s="8">
        <f>(P78*Q$110)+Q$111</f>
        <v>0.28478014635342525</v>
      </c>
      <c r="Q130" s="8">
        <f>(Q78*R$110)+R$111</f>
        <v>0.1857791360235625</v>
      </c>
      <c r="R130" s="8">
        <f>(R78*S$110)+S$111</f>
        <v>0.26036421349731642</v>
      </c>
      <c r="S130" s="8">
        <f>(S78*T$110)+T$111</f>
        <v>0.29957724044547357</v>
      </c>
      <c r="T130" s="8">
        <f>(T78*U$110)+U$111</f>
        <v>-0.67380608991575874</v>
      </c>
      <c r="U130" s="8">
        <f>(U78*V$110)+V$111</f>
        <v>-0.58211340731117334</v>
      </c>
    </row>
    <row r="131" spans="1:21" x14ac:dyDescent="0.35">
      <c r="A131" t="s">
        <v>57</v>
      </c>
      <c r="B131" t="s">
        <v>26</v>
      </c>
      <c r="C131" t="s">
        <v>244</v>
      </c>
      <c r="D131" s="8">
        <f>(D79*E$110)+E$111</f>
        <v>-5.4910238507510014</v>
      </c>
      <c r="E131" s="8">
        <f>(E79*F$110)+F$111</f>
        <v>-3.9235040784468378</v>
      </c>
      <c r="F131" s="8">
        <f>(F79*G$110)+G$111</f>
        <v>0.69554522133192132</v>
      </c>
      <c r="G131" s="8">
        <f>(G79*H$110)+H$111</f>
        <v>0.70128663242536959</v>
      </c>
      <c r="H131" s="8">
        <f>(H79*I$110)+I$111</f>
        <v>0.78167084732511416</v>
      </c>
      <c r="I131" s="8">
        <f>(I79*J$110)+J$111</f>
        <v>0.30134580089665136</v>
      </c>
      <c r="J131" s="8">
        <f>(J79*K$110)+K$111</f>
        <v>0.51076373639694239</v>
      </c>
      <c r="K131" s="8">
        <f>(K79*L$110)+L$111</f>
        <v>2.5562103532423514E-2</v>
      </c>
      <c r="L131" s="8">
        <f>(L79*M$110)+M$111</f>
        <v>0.38482827195455283</v>
      </c>
      <c r="M131" s="8">
        <f>(M79*N$110)+N$111</f>
        <v>0.25549283875589268</v>
      </c>
      <c r="N131" s="8">
        <f>(N79*O$110)+O$111</f>
        <v>0.14230057379705208</v>
      </c>
      <c r="O131" s="8">
        <f>(O79*P$110)+P$111</f>
        <v>0.23153480238609525</v>
      </c>
      <c r="P131" s="8">
        <f>(P79*Q$110)+Q$111</f>
        <v>0.28454363069480149</v>
      </c>
      <c r="Q131" s="8">
        <f>(Q79*R$110)+R$111</f>
        <v>0.18546785796606333</v>
      </c>
      <c r="R131" s="8">
        <f>(R79*S$110)+S$111</f>
        <v>0.26000151892774492</v>
      </c>
      <c r="S131" s="8">
        <f>(S79*T$110)+T$111</f>
        <v>0.29928390745545852</v>
      </c>
      <c r="T131" s="8">
        <f>(T79*U$110)+U$111</f>
        <v>-0.6737187278761253</v>
      </c>
      <c r="U131" s="8">
        <f>(U79*V$110)+V$111</f>
        <v>-0.58243247889439165</v>
      </c>
    </row>
    <row r="132" spans="1:21" x14ac:dyDescent="0.35">
      <c r="A132" t="s">
        <v>59</v>
      </c>
      <c r="B132" t="s">
        <v>272</v>
      </c>
      <c r="C132" t="s">
        <v>244</v>
      </c>
      <c r="D132" s="8">
        <f>(D80*E$110)+E$111</f>
        <v>-5.634718975964411</v>
      </c>
      <c r="E132" s="8">
        <f>(E80*F$110)+F$111</f>
        <v>-4.0744310799211885</v>
      </c>
      <c r="F132" s="8">
        <f>(F80*G$110)+G$111</f>
        <v>10.553903280380872</v>
      </c>
      <c r="G132" s="8">
        <f>(G80*H$110)+H$111</f>
        <v>10.580553785875649</v>
      </c>
      <c r="H132" s="8">
        <f>(H80*I$110)+I$111</f>
        <v>10.659164538679473</v>
      </c>
      <c r="I132" s="8">
        <f>(I80*J$110)+J$111</f>
        <v>10.63509269533259</v>
      </c>
      <c r="J132" s="8">
        <f>(J80*K$110)+K$111</f>
        <v>10.777585547226545</v>
      </c>
      <c r="K132" s="8">
        <f>(K80*L$110)+L$111</f>
        <v>10.717677054323282</v>
      </c>
      <c r="L132" s="8">
        <f>(L80*M$110)+M$111</f>
        <v>10.739977214358479</v>
      </c>
      <c r="M132" s="8">
        <f>(M80*N$110)+N$111</f>
        <v>10.815150381432925</v>
      </c>
      <c r="N132" s="8">
        <f>(N80*O$110)+O$111</f>
        <v>10.600776437220651</v>
      </c>
      <c r="O132" s="8">
        <f>(O80*P$110)+P$111</f>
        <v>10.79236173225646</v>
      </c>
      <c r="P132" s="8">
        <f>(P80*Q$110)+Q$111</f>
        <v>10.653115002053841</v>
      </c>
      <c r="Q132" s="8">
        <f>(Q80*R$110)+R$111</f>
        <v>10.789347921608547</v>
      </c>
      <c r="R132" s="8">
        <f>(R80*S$110)+S$111</f>
        <v>10.618722951663022</v>
      </c>
      <c r="S132" s="8">
        <f>(S80*T$110)+T$111</f>
        <v>10.739920169042197</v>
      </c>
      <c r="T132" s="8">
        <f>(T80*U$110)+U$111</f>
        <v>10.464398356746106</v>
      </c>
      <c r="U132" s="8">
        <f>(U80*V$110)+V$111</f>
        <v>10.362405044224698</v>
      </c>
    </row>
    <row r="133" spans="1:21" x14ac:dyDescent="0.35">
      <c r="A133" t="s">
        <v>59</v>
      </c>
      <c r="B133" t="s">
        <v>272</v>
      </c>
      <c r="C133" t="s">
        <v>244</v>
      </c>
      <c r="D133" s="8">
        <f>(D81*E$110)+E$111</f>
        <v>-5.6493116942971424</v>
      </c>
      <c r="E133" s="8">
        <f>(E81*F$110)+F$111</f>
        <v>-4.0873653858217613</v>
      </c>
      <c r="F133" s="8">
        <f>(F81*G$110)+G$111</f>
        <v>10.59298092449618</v>
      </c>
      <c r="G133" s="8">
        <f>(G81*H$110)+H$111</f>
        <v>10.626842105357921</v>
      </c>
      <c r="H133" s="8">
        <f>(H81*I$110)+I$111</f>
        <v>10.721902421211524</v>
      </c>
      <c r="I133" s="8">
        <f>(I81*J$110)+J$111</f>
        <v>10.613030865181994</v>
      </c>
      <c r="J133" s="8">
        <f>(J81*K$110)+K$111</f>
        <v>10.770475552522385</v>
      </c>
      <c r="K133" s="8">
        <f>(K81*L$110)+L$111</f>
        <v>10.703321128056206</v>
      </c>
      <c r="L133" s="8">
        <f>(L81*M$110)+M$111</f>
        <v>10.747572394749668</v>
      </c>
      <c r="M133" s="8">
        <f>(M81*N$110)+N$111</f>
        <v>10.835383685399577</v>
      </c>
      <c r="N133" s="8">
        <f>(N81*O$110)+O$111</f>
        <v>10.612390438990596</v>
      </c>
      <c r="O133" s="8">
        <f>(O81*P$110)+P$111</f>
        <v>10.808807492264654</v>
      </c>
      <c r="P133" s="8">
        <f>(P81*Q$110)+Q$111</f>
        <v>10.607557554566071</v>
      </c>
      <c r="Q133" s="8">
        <f>(Q81*R$110)+R$111</f>
        <v>10.816079972594071</v>
      </c>
      <c r="R133" s="8">
        <f>(R81*S$110)+S$111</f>
        <v>10.610748964439447</v>
      </c>
      <c r="S133" s="8">
        <f>(S81*T$110)+T$111</f>
        <v>10.783432263521499</v>
      </c>
      <c r="T133" s="8">
        <f>(T81*U$110)+U$111</f>
        <v>10.466273232368838</v>
      </c>
      <c r="U133" s="8">
        <f>(U81*V$110)+V$111</f>
        <v>10.4057074448038</v>
      </c>
    </row>
    <row r="134" spans="1:21" x14ac:dyDescent="0.35">
      <c r="A134" t="s">
        <v>62</v>
      </c>
      <c r="B134" t="s">
        <v>26</v>
      </c>
      <c r="C134" t="s">
        <v>244</v>
      </c>
      <c r="D134" s="8">
        <f>(D82*E$110)+E$111</f>
        <v>-5.5155611742178801</v>
      </c>
      <c r="E134" s="8">
        <f>(E82*F$110)+F$111</f>
        <v>-3.953745014822911</v>
      </c>
      <c r="F134" s="8">
        <f>(F82*G$110)+G$111</f>
        <v>0.7012029963216091</v>
      </c>
      <c r="G134" s="8">
        <f>(G82*H$110)+H$111</f>
        <v>0.70713481269124745</v>
      </c>
      <c r="H134" s="8">
        <f>(H82*I$110)+I$111</f>
        <v>0.78739485835375489</v>
      </c>
      <c r="I134" s="8">
        <f>(I82*J$110)+J$111</f>
        <v>0.30724785485425682</v>
      </c>
      <c r="J134" s="8">
        <f>(J82*K$110)+K$111</f>
        <v>0.5159316842554863</v>
      </c>
      <c r="K134" s="8">
        <f>(K82*L$110)+L$111</f>
        <v>3.1147066235733007E-2</v>
      </c>
      <c r="L134" s="8">
        <f>(L82*M$110)+M$111</f>
        <v>0.3906291033008692</v>
      </c>
      <c r="M134" s="8">
        <f>(M82*N$110)+N$111</f>
        <v>0.26135180105854983</v>
      </c>
      <c r="N134" s="8">
        <f>(N82*O$110)+O$111</f>
        <v>0.14758724015400809</v>
      </c>
      <c r="O134" s="8">
        <f>(O82*P$110)+P$111</f>
        <v>0.23728025981118323</v>
      </c>
      <c r="P134" s="8">
        <f>(P82*Q$110)+Q$111</f>
        <v>0.29002019753647612</v>
      </c>
      <c r="Q134" s="8">
        <f>(Q82*R$110)+R$111</f>
        <v>0.19123669165003893</v>
      </c>
      <c r="R134" s="8">
        <f>(R82*S$110)+S$111</f>
        <v>0.26537824897447493</v>
      </c>
      <c r="S134" s="8">
        <f>(S82*T$110)+T$111</f>
        <v>0.30491219465950437</v>
      </c>
      <c r="T134" s="8">
        <f>(T82*U$110)+U$111</f>
        <v>-0.66377888667328255</v>
      </c>
      <c r="U134" s="8">
        <f>(U82*V$110)+V$111</f>
        <v>-0.57699507642924031</v>
      </c>
    </row>
    <row r="135" spans="1:21" x14ac:dyDescent="0.35">
      <c r="A135" t="s">
        <v>62</v>
      </c>
      <c r="B135" t="s">
        <v>26</v>
      </c>
      <c r="C135" t="s">
        <v>244</v>
      </c>
      <c r="D135" s="8">
        <f>(D83*E$110)+E$111</f>
        <v>-5.5087436382256962</v>
      </c>
      <c r="E135" s="8">
        <f>(E83*F$110)+F$111</f>
        <v>-3.9509920154440579</v>
      </c>
      <c r="F135" s="8">
        <f>(F83*G$110)+G$111</f>
        <v>0.69681345950668683</v>
      </c>
      <c r="G135" s="8">
        <f>(G83*H$110)+H$111</f>
        <v>0.70255644022689767</v>
      </c>
      <c r="H135" s="8">
        <f>(H83*I$110)+I$111</f>
        <v>0.78309585072725429</v>
      </c>
      <c r="I135" s="8">
        <f>(I83*J$110)+J$111</f>
        <v>0.30232944510369031</v>
      </c>
      <c r="J135" s="8">
        <f>(J83*K$110)+K$111</f>
        <v>0.51196251557819172</v>
      </c>
      <c r="K135" s="8">
        <f>(K83*L$110)+L$111</f>
        <v>2.6739303475291548E-2</v>
      </c>
      <c r="L135" s="8">
        <f>(L83*M$110)+M$111</f>
        <v>0.38590851532435305</v>
      </c>
      <c r="M135" s="8">
        <f>(M83*N$110)+N$111</f>
        <v>0.25683545296975191</v>
      </c>
      <c r="N135" s="8">
        <f>(N83*O$110)+O$111</f>
        <v>0.14363124870183436</v>
      </c>
      <c r="O135" s="8">
        <f>(O83*P$110)+P$111</f>
        <v>0.23272867012938947</v>
      </c>
      <c r="P135" s="8">
        <f>(P83*Q$110)+Q$111</f>
        <v>0.28628988190283022</v>
      </c>
      <c r="Q135" s="8">
        <f>(Q83*R$110)+R$111</f>
        <v>0.1866441311141383</v>
      </c>
      <c r="R135" s="8">
        <f>(R83*S$110)+S$111</f>
        <v>0.26099053040943121</v>
      </c>
      <c r="S135" s="8">
        <f>(S83*T$110)+T$111</f>
        <v>0.3005168570376433</v>
      </c>
      <c r="T135" s="8">
        <f>(T83*U$110)+U$111</f>
        <v>-0.6709551843138708</v>
      </c>
      <c r="U135" s="8">
        <f>(U83*V$110)+V$111</f>
        <v>-0.58104979593497252</v>
      </c>
    </row>
    <row r="136" spans="1:21" x14ac:dyDescent="0.35">
      <c r="A136" t="s">
        <v>62</v>
      </c>
      <c r="B136" t="s">
        <v>26</v>
      </c>
      <c r="C136" t="s">
        <v>244</v>
      </c>
      <c r="D136" s="8">
        <f>(D84*E$110)+E$111</f>
        <v>-5.5105666419463724</v>
      </c>
      <c r="E136" s="8">
        <f>(E84*F$110)+F$111</f>
        <v>-3.9548592121326265</v>
      </c>
      <c r="F136" s="8">
        <f>(F84*G$110)+G$111</f>
        <v>0.69573540035213488</v>
      </c>
      <c r="G136" s="8">
        <f>(G84*H$110)+H$111</f>
        <v>0.70166795368421686</v>
      </c>
      <c r="H136" s="8">
        <f>(H84*I$110)+I$111</f>
        <v>0.78319544449219713</v>
      </c>
      <c r="I136" s="8">
        <f>(I84*J$110)+J$111</f>
        <v>0.30322099712599548</v>
      </c>
      <c r="J136" s="8">
        <f>(J84*K$110)+K$111</f>
        <v>0.5137190407545118</v>
      </c>
      <c r="K136" s="8">
        <f>(K84*L$110)+L$111</f>
        <v>3.0965568211885394E-2</v>
      </c>
      <c r="L136" s="8">
        <f>(L84*M$110)+M$111</f>
        <v>0.39519373224287996</v>
      </c>
      <c r="M136" s="8">
        <f>(M84*N$110)+N$111</f>
        <v>0.29782445430498794</v>
      </c>
      <c r="N136" s="8">
        <f>(N84*O$110)+O$111</f>
        <v>0.14272879715815506</v>
      </c>
      <c r="O136" s="8">
        <f>(O84*P$110)+P$111</f>
        <v>0.23178651291970473</v>
      </c>
      <c r="P136" s="8">
        <f>(P84*Q$110)+Q$111</f>
        <v>0.28476403170478509</v>
      </c>
      <c r="Q136" s="8">
        <f>(Q84*R$110)+R$111</f>
        <v>0.18571191581595464</v>
      </c>
      <c r="R136" s="8">
        <f>(R84*S$110)+S$111</f>
        <v>0.2601398363833331</v>
      </c>
      <c r="S136" s="8">
        <f>(S84*T$110)+T$111</f>
        <v>0.29953132192595916</v>
      </c>
      <c r="T136" s="8">
        <f>(T84*U$110)+U$111</f>
        <v>-0.67186514674815634</v>
      </c>
      <c r="U136" s="8">
        <f>(U84*V$110)+V$111</f>
        <v>-0.58218047280333141</v>
      </c>
    </row>
    <row r="137" spans="1:21" x14ac:dyDescent="0.35">
      <c r="A137" t="s">
        <v>62</v>
      </c>
      <c r="B137" t="s">
        <v>26</v>
      </c>
      <c r="C137" t="s">
        <v>244</v>
      </c>
      <c r="D137" s="8">
        <f>(D85*E$110)+E$111</f>
        <v>-5.5192039149543781</v>
      </c>
      <c r="E137" s="8">
        <f>(E85*F$110)+F$111</f>
        <v>-3.9548842912358908</v>
      </c>
      <c r="F137" s="8">
        <f>(F85*G$110)+G$111</f>
        <v>0.69568633030183413</v>
      </c>
      <c r="G137" s="8">
        <f>(G85*H$110)+H$111</f>
        <v>0.70130989023060097</v>
      </c>
      <c r="H137" s="8">
        <f>(H85*I$110)+I$111</f>
        <v>0.78193472430680955</v>
      </c>
      <c r="I137" s="8">
        <f>(I85*J$110)+J$111</f>
        <v>0.30161625855824103</v>
      </c>
      <c r="J137" s="8">
        <f>(J85*K$110)+K$111</f>
        <v>0.51142098695223237</v>
      </c>
      <c r="K137" s="8">
        <f>(K85*L$110)+L$111</f>
        <v>2.6570866142908954E-2</v>
      </c>
      <c r="L137" s="8">
        <f>(L85*M$110)+M$111</f>
        <v>0.3881829345542735</v>
      </c>
      <c r="M137" s="8">
        <f>(M85*N$110)+N$111</f>
        <v>0.26442253813683592</v>
      </c>
      <c r="N137" s="8">
        <f>(N85*O$110)+O$111</f>
        <v>0.1422502615501188</v>
      </c>
      <c r="O137" s="8">
        <f>(O85*P$110)+P$111</f>
        <v>0.23159011590096551</v>
      </c>
      <c r="P137" s="8">
        <f>(P85*Q$110)+Q$111</f>
        <v>0.28483001018236603</v>
      </c>
      <c r="Q137" s="8">
        <f>(Q85*R$110)+R$111</f>
        <v>0.1854598009921509</v>
      </c>
      <c r="R137" s="8">
        <f>(R85*S$110)+S$111</f>
        <v>0.25989258454200115</v>
      </c>
      <c r="S137" s="8">
        <f>(S85*T$110)+T$111</f>
        <v>0.29934801232470892</v>
      </c>
      <c r="T137" s="8">
        <f>(T85*U$110)+U$111</f>
        <v>-0.67187808329273757</v>
      </c>
      <c r="U137" s="8">
        <f>(U85*V$110)+V$111</f>
        <v>-0.58238785508821533</v>
      </c>
    </row>
    <row r="138" spans="1:21" x14ac:dyDescent="0.35">
      <c r="A138" t="s">
        <v>91</v>
      </c>
      <c r="B138" t="s">
        <v>281</v>
      </c>
      <c r="C138" t="s">
        <v>244</v>
      </c>
      <c r="D138" s="8">
        <f>(D86*E$110)+E$111</f>
        <v>-5.6251644885695864</v>
      </c>
      <c r="E138" s="8">
        <f>(E86*F$110)+F$111</f>
        <v>-4.0641070540046975</v>
      </c>
      <c r="F138" s="8">
        <f>(F86*G$110)+G$111</f>
        <v>0.69520579409093419</v>
      </c>
      <c r="G138" s="8">
        <f>(G86*H$110)+H$111</f>
        <v>0.70108450946196732</v>
      </c>
      <c r="H138" s="8">
        <f>(H86*I$110)+I$111</f>
        <v>0.78136094955473245</v>
      </c>
      <c r="I138" s="8">
        <f>(I86*J$110)+J$111</f>
        <v>0.30080560830185465</v>
      </c>
      <c r="J138" s="8">
        <f>(J86*K$110)+K$111</f>
        <v>0.51036371011076043</v>
      </c>
      <c r="K138" s="8">
        <f>(K86*L$110)+L$111</f>
        <v>2.5133546431368201E-2</v>
      </c>
      <c r="L138" s="8">
        <f>(L86*M$110)+M$111</f>
        <v>0.38441343653201365</v>
      </c>
      <c r="M138" s="8">
        <f>(M86*N$110)+N$111</f>
        <v>0.25499930721781894</v>
      </c>
      <c r="N138" s="8">
        <f>(N86*O$110)+O$111</f>
        <v>0.14155175565358882</v>
      </c>
      <c r="O138" s="8">
        <f>(O86*P$110)+P$111</f>
        <v>0.23115333940285948</v>
      </c>
      <c r="P138" s="8">
        <f>(P86*Q$110)+Q$111</f>
        <v>0.28425317751962276</v>
      </c>
      <c r="Q138" s="8">
        <f>(Q86*R$110)+R$111</f>
        <v>0.18509274787613</v>
      </c>
      <c r="R138" s="8">
        <f>(R86*S$110)+S$111</f>
        <v>0.25959037804647622</v>
      </c>
      <c r="S138" s="8">
        <f>(S86*T$110)+T$111</f>
        <v>0.29863428019060134</v>
      </c>
      <c r="T138" s="8">
        <f>(T86*U$110)+U$111</f>
        <v>-0.67099900236009902</v>
      </c>
      <c r="U138" s="8">
        <f>(U86*V$110)+V$111</f>
        <v>-0.58285443831882666</v>
      </c>
    </row>
    <row r="139" spans="1:21" x14ac:dyDescent="0.35">
      <c r="A139" t="s">
        <v>94</v>
      </c>
      <c r="B139" t="s">
        <v>282</v>
      </c>
      <c r="C139" t="s">
        <v>244</v>
      </c>
      <c r="D139" s="8">
        <f>(D87*E$110)+E$111</f>
        <v>-5.3512977445978409</v>
      </c>
      <c r="E139" s="8">
        <f>(E87*F$110)+F$111</f>
        <v>-3.7851186908828032</v>
      </c>
      <c r="F139" s="8">
        <f>(F87*G$110)+G$111</f>
        <v>0.69926324736965972</v>
      </c>
      <c r="G139" s="8">
        <f>(G87*H$110)+H$111</f>
        <v>0.71113900471574687</v>
      </c>
      <c r="H139" s="8">
        <f>(H87*I$110)+I$111</f>
        <v>0.78254012975043974</v>
      </c>
      <c r="I139" s="8">
        <f>(I87*J$110)+J$111</f>
        <v>0.30555494673419542</v>
      </c>
      <c r="J139" s="8">
        <f>(J87*K$110)+K$111</f>
        <v>0.51177468140603433</v>
      </c>
      <c r="K139" s="8">
        <f>(K87*L$110)+L$111</f>
        <v>2.5240473188672691E-2</v>
      </c>
      <c r="L139" s="8">
        <f>(L87*M$110)+M$111</f>
        <v>0.38572287576440772</v>
      </c>
      <c r="M139" s="8">
        <f>(M87*N$110)+N$111</f>
        <v>0.25530035546388496</v>
      </c>
      <c r="N139" s="8">
        <f>(N87*O$110)+O$111</f>
        <v>0.14266101067693315</v>
      </c>
      <c r="O139" s="8">
        <f>(O87*P$110)+P$111</f>
        <v>0.23137569786841014</v>
      </c>
      <c r="P139" s="8">
        <f>(P87*Q$110)+Q$111</f>
        <v>0.28489117859892465</v>
      </c>
      <c r="Q139" s="8">
        <f>(Q87*R$110)+R$111</f>
        <v>0.18520289638760853</v>
      </c>
      <c r="R139" s="8">
        <f>(R87*S$110)+S$111</f>
        <v>0.26050841123131446</v>
      </c>
      <c r="S139" s="8">
        <f>(S87*T$110)+T$111</f>
        <v>0.2987223967001581</v>
      </c>
      <c r="T139" s="8">
        <f>(T87*U$110)+U$111</f>
        <v>-0.67061323259412686</v>
      </c>
      <c r="U139" s="8">
        <f>(U87*V$110)+V$111</f>
        <v>-0.57565072151670049</v>
      </c>
    </row>
    <row r="140" spans="1:21" x14ac:dyDescent="0.35">
      <c r="A140" t="s">
        <v>97</v>
      </c>
      <c r="B140" t="s">
        <v>283</v>
      </c>
      <c r="C140" t="s">
        <v>244</v>
      </c>
      <c r="D140" s="8">
        <f>(D88*E$110)+E$111</f>
        <v>-4.9478678100141646</v>
      </c>
      <c r="E140" s="8">
        <f>(E88*F$110)+F$111</f>
        <v>-3.3820202586261132</v>
      </c>
      <c r="F140" s="8">
        <f>(F88*G$110)+G$111</f>
        <v>0.8452579897610879</v>
      </c>
      <c r="G140" s="8">
        <f>(G88*H$110)+H$111</f>
        <v>1.0052615771336069</v>
      </c>
      <c r="H140" s="8">
        <f>(H88*I$110)+I$111</f>
        <v>0.81658075567614863</v>
      </c>
      <c r="I140" s="8">
        <f>(I88*J$110)+J$111</f>
        <v>0.45382138360439606</v>
      </c>
      <c r="J140" s="8">
        <f>(J88*K$110)+K$111</f>
        <v>0.5442803417391644</v>
      </c>
      <c r="K140" s="8">
        <f>(K88*L$110)+L$111</f>
        <v>3.2719316611550663E-2</v>
      </c>
      <c r="L140" s="8">
        <f>(L88*M$110)+M$111</f>
        <v>0.41740807372442712</v>
      </c>
      <c r="M140" s="8">
        <f>(M88*N$110)+N$111</f>
        <v>0.26133174416237342</v>
      </c>
      <c r="N140" s="8">
        <f>(N88*O$110)+O$111</f>
        <v>0.16739070109395968</v>
      </c>
      <c r="O140" s="8">
        <f>(O88*P$110)+P$111</f>
        <v>0.2365498967441875</v>
      </c>
      <c r="P140" s="8">
        <f>(P88*Q$110)+Q$111</f>
        <v>0.29908685261371387</v>
      </c>
      <c r="Q140" s="8">
        <f>(Q88*R$110)+R$111</f>
        <v>0.18728016057117719</v>
      </c>
      <c r="R140" s="8">
        <f>(R88*S$110)+S$111</f>
        <v>0.27112963680408791</v>
      </c>
      <c r="S140" s="8">
        <f>(S88*T$110)+T$111</f>
        <v>0.30084507938774713</v>
      </c>
      <c r="T140" s="8">
        <f>(T88*U$110)+U$111</f>
        <v>-0.62137231832903927</v>
      </c>
      <c r="U140" s="8">
        <f>(U88*V$110)+V$111</f>
        <v>-0.39772891027922141</v>
      </c>
    </row>
    <row r="141" spans="1:21" x14ac:dyDescent="0.35">
      <c r="A141" t="s">
        <v>99</v>
      </c>
      <c r="B141" t="s">
        <v>284</v>
      </c>
      <c r="C141" t="s">
        <v>244</v>
      </c>
      <c r="D141" s="8">
        <f>(D89*E$110)+E$111</f>
        <v>3.9199174188746717</v>
      </c>
      <c r="E141" s="8">
        <f>(E89*F$110)+F$111</f>
        <v>5.4983632964668896</v>
      </c>
      <c r="F141" s="8">
        <f>(F89*G$110)+G$111</f>
        <v>4.4787968110518008</v>
      </c>
      <c r="G141" s="8">
        <f>(G89*H$110)+H$111</f>
        <v>15.648080176982726</v>
      </c>
      <c r="H141" s="8">
        <f>(H89*I$110)+I$111</f>
        <v>2.5838420501500368</v>
      </c>
      <c r="I141" s="8">
        <f>(I89*J$110)+J$111</f>
        <v>9.2413907401918376</v>
      </c>
      <c r="J141" s="8">
        <f>(J89*K$110)+K$111</f>
        <v>3.0644495040112347</v>
      </c>
      <c r="K141" s="8">
        <f>(K89*L$110)+L$111</f>
        <v>0.56823626614759426</v>
      </c>
      <c r="L141" s="8">
        <f>(L89*M$110)+M$111</f>
        <v>2.8267021479064445</v>
      </c>
      <c r="M141" s="8">
        <f>(M89*N$110)+N$111</f>
        <v>0.60647218745820775</v>
      </c>
      <c r="N141" s="8">
        <f>(N89*O$110)+O$111</f>
        <v>2.2252266188476022</v>
      </c>
      <c r="O141" s="8">
        <f>(O89*P$110)+P$111</f>
        <v>0.63294225618074496</v>
      </c>
      <c r="P141" s="8">
        <f>(P89*Q$110)+Q$111</f>
        <v>1.3431354903101158</v>
      </c>
      <c r="Q141" s="8">
        <f>(Q89*R$110)+R$111</f>
        <v>0.32945042175333383</v>
      </c>
      <c r="R141" s="8">
        <f>(R89*S$110)+S$111</f>
        <v>1.1441847190147085</v>
      </c>
      <c r="S141" s="8">
        <f>(S89*T$110)+T$111</f>
        <v>0.43172999856811434</v>
      </c>
      <c r="T141" s="8">
        <f>(T89*U$110)+U$111</f>
        <v>0.51665195810275066</v>
      </c>
      <c r="U141" s="8">
        <f>(U89*V$110)+V$111</f>
        <v>8.496055980002831</v>
      </c>
    </row>
    <row r="142" spans="1:21" x14ac:dyDescent="0.35">
      <c r="A142" t="s">
        <v>101</v>
      </c>
      <c r="B142" t="s">
        <v>285</v>
      </c>
      <c r="C142" t="s">
        <v>244</v>
      </c>
      <c r="D142" s="8">
        <f>(D90*E$110)+E$111</f>
        <v>-5.1326533712686553</v>
      </c>
      <c r="E142" s="8">
        <f>(E90*F$110)+F$111</f>
        <v>-3.5732045681387019</v>
      </c>
      <c r="F142" s="8">
        <f>(F90*G$110)+G$111</f>
        <v>1.5564060241419058</v>
      </c>
      <c r="G142" s="8">
        <f>(G90*H$110)+H$111</f>
        <v>1.9648188420309201</v>
      </c>
      <c r="H142" s="8">
        <f>(H90*I$110)+I$111</f>
        <v>0.95900000023764265</v>
      </c>
      <c r="I142" s="8">
        <f>(I90*J$110)+J$111</f>
        <v>1.0562740288469268</v>
      </c>
      <c r="J142" s="8">
        <f>(J90*K$110)+K$111</f>
        <v>0.65785102346854485</v>
      </c>
      <c r="K142" s="8">
        <f>(K90*L$110)+L$111</f>
        <v>5.9020298117233944E-2</v>
      </c>
      <c r="L142" s="8">
        <f>(L90*M$110)+M$111</f>
        <v>0.52229795669441392</v>
      </c>
      <c r="M142" s="8">
        <f>(M90*N$110)+N$111</f>
        <v>0.27441222435175266</v>
      </c>
      <c r="N142" s="8">
        <f>(N90*O$110)+O$111</f>
        <v>0.26477654383412352</v>
      </c>
      <c r="O142" s="8">
        <f>(O90*P$110)+P$111</f>
        <v>0.25604485300443003</v>
      </c>
      <c r="P142" s="8">
        <f>(P90*Q$110)+Q$111</f>
        <v>0.3531219511769309</v>
      </c>
      <c r="Q142" s="8">
        <f>(Q90*R$110)+R$111</f>
        <v>0.19474964553628532</v>
      </c>
      <c r="R142" s="8">
        <f>(R90*S$110)+S$111</f>
        <v>0.31911948396077428</v>
      </c>
      <c r="S142" s="8">
        <f>(S90*T$110)+T$111</f>
        <v>0.3073224225415182</v>
      </c>
      <c r="T142" s="8">
        <f>(T90*U$110)+U$111</f>
        <v>-0.53728344245922854</v>
      </c>
      <c r="U142" s="8">
        <f>(U90*V$110)+V$111</f>
        <v>0.17175572503086867</v>
      </c>
    </row>
    <row r="143" spans="1:21" x14ac:dyDescent="0.35">
      <c r="A143" t="s">
        <v>103</v>
      </c>
      <c r="B143" t="s">
        <v>286</v>
      </c>
      <c r="C143" t="s">
        <v>244</v>
      </c>
      <c r="D143" s="8">
        <f>(D91*E$110)+E$111</f>
        <v>-2.2320597541672633</v>
      </c>
      <c r="E143" s="8">
        <f>(E91*F$110)+F$111</f>
        <v>-0.71130327055427811</v>
      </c>
      <c r="F143" s="8">
        <f>(F91*G$110)+G$111</f>
        <v>6.640198958156291</v>
      </c>
      <c r="G143" s="8">
        <f>(G91*H$110)+H$111</f>
        <v>19.163556266194831</v>
      </c>
      <c r="H143" s="8">
        <f>(H91*I$110)+I$111</f>
        <v>3.2681395297870228</v>
      </c>
      <c r="I143" s="8">
        <f>(I91*J$110)+J$111</f>
        <v>12.097807159427919</v>
      </c>
      <c r="J143" s="8">
        <f>(J91*K$110)+K$111</f>
        <v>3.4334903420092204</v>
      </c>
      <c r="K143" s="8">
        <f>(K91*L$110)+L$111</f>
        <v>0.69126230757803886</v>
      </c>
      <c r="L143" s="8">
        <f>(L91*M$110)+M$111</f>
        <v>3.0886150417455842</v>
      </c>
      <c r="M143" s="8">
        <f>(M91*N$110)+N$111</f>
        <v>0.58456844296403754</v>
      </c>
      <c r="N143" s="8">
        <f>(N91*O$110)+O$111</f>
        <v>1.9322958897629112</v>
      </c>
      <c r="O143" s="8">
        <f>(O91*P$110)+P$111</f>
        <v>0.54455918372815348</v>
      </c>
      <c r="P143" s="8">
        <f>(P91*Q$110)+Q$111</f>
        <v>1.0341647812049222</v>
      </c>
      <c r="Q143" s="8">
        <f>(Q91*R$110)+R$111</f>
        <v>0.27860738607476621</v>
      </c>
      <c r="R143" s="8">
        <f>(R91*S$110)+S$111</f>
        <v>0.78204295617407993</v>
      </c>
      <c r="S143" s="8">
        <f>(S91*T$110)+T$111</f>
        <v>0.37775007996363019</v>
      </c>
      <c r="T143" s="8">
        <f>(T91*U$110)+U$111</f>
        <v>-0.24583131598667929</v>
      </c>
      <c r="U143" s="8">
        <f>(U91*V$110)+V$111</f>
        <v>7.4042514827891202</v>
      </c>
    </row>
    <row r="144" spans="1:21" x14ac:dyDescent="0.35">
      <c r="A144" t="s">
        <v>105</v>
      </c>
      <c r="B144" t="s">
        <v>287</v>
      </c>
      <c r="C144" t="s">
        <v>244</v>
      </c>
      <c r="D144" s="8">
        <f>(D92*E$110)+E$111</f>
        <v>-4.0217947132089051</v>
      </c>
      <c r="E144" s="8">
        <f>(E92*F$110)+F$111</f>
        <v>-2.4819901632702819</v>
      </c>
      <c r="F144" s="8">
        <f>(F92*G$110)+G$111</f>
        <v>1.0327088898262116</v>
      </c>
      <c r="G144" s="8">
        <f>(G92*H$110)+H$111</f>
        <v>1.3847530194160487</v>
      </c>
      <c r="H144" s="8">
        <f>(H92*I$110)+I$111</f>
        <v>0.85874367743335922</v>
      </c>
      <c r="I144" s="8">
        <f>(I92*J$110)+J$111</f>
        <v>0.6158721503976673</v>
      </c>
      <c r="J144" s="8">
        <f>(J92*K$110)+K$111</f>
        <v>0.57301705882536724</v>
      </c>
      <c r="K144" s="8">
        <f>(K92*L$110)+L$111</f>
        <v>3.8655498964644035E-2</v>
      </c>
      <c r="L144" s="8">
        <f>(L92*M$110)+M$111</f>
        <v>0.44159983593236912</v>
      </c>
      <c r="M144" s="8">
        <f>(M92*N$110)+N$111</f>
        <v>0.26342917359216428</v>
      </c>
      <c r="N144" s="8">
        <f>(N92*O$110)+O$111</f>
        <v>0.19443656620254357</v>
      </c>
      <c r="O144" s="8">
        <f>(O92*P$110)+P$111</f>
        <v>0.24273072376405624</v>
      </c>
      <c r="P144" s="8">
        <f>(P92*Q$110)+Q$111</f>
        <v>0.31591040337694443</v>
      </c>
      <c r="Q144" s="8">
        <f>(Q92*R$110)+R$111</f>
        <v>0.19006501518847624</v>
      </c>
      <c r="R144" s="8">
        <f>(R92*S$110)+S$111</f>
        <v>0.28951080941250679</v>
      </c>
      <c r="S144" s="8">
        <f>(S92*T$110)+T$111</f>
        <v>0.30337965218609675</v>
      </c>
      <c r="T144" s="8">
        <f>(T92*U$110)+U$111</f>
        <v>-0.53013854688728124</v>
      </c>
      <c r="U144" s="8">
        <f>(U92*V$110)+V$111</f>
        <v>-0.18981938637868723</v>
      </c>
    </row>
    <row r="145" spans="1:48" x14ac:dyDescent="0.35">
      <c r="A145" t="s">
        <v>107</v>
      </c>
      <c r="B145" t="s">
        <v>288</v>
      </c>
      <c r="C145" t="s">
        <v>244</v>
      </c>
      <c r="D145" s="8">
        <f>(D93*E$110)+E$111</f>
        <v>21.213924826990301</v>
      </c>
      <c r="E145" s="8">
        <f>(E93*F$110)+F$111</f>
        <v>22.791910339055239</v>
      </c>
      <c r="F145" s="8">
        <f>(F93*G$110)+G$111</f>
        <v>3.8827563483116099</v>
      </c>
      <c r="G145" s="8">
        <f>(G93*H$110)+H$111</f>
        <v>8.8911231507162061</v>
      </c>
      <c r="H145" s="8">
        <f>(H93*I$110)+I$111</f>
        <v>1.7287856562431616</v>
      </c>
      <c r="I145" s="8">
        <f>(I93*J$110)+J$111</f>
        <v>4.1944697986286723</v>
      </c>
      <c r="J145" s="8">
        <f>(J93*K$110)+K$111</f>
        <v>1.4279253040553859</v>
      </c>
      <c r="K145" s="8">
        <f>(K93*L$110)+L$111</f>
        <v>0.20582233414526219</v>
      </c>
      <c r="L145" s="8">
        <f>(L93*M$110)+M$111</f>
        <v>1.3585491292711471</v>
      </c>
      <c r="M145" s="8">
        <f>(M93*N$110)+N$111</f>
        <v>0.42212732937669439</v>
      </c>
      <c r="N145" s="8">
        <f>(N93*O$110)+O$111</f>
        <v>1.3402951190333494</v>
      </c>
      <c r="O145" s="8">
        <f>(O93*P$110)+P$111</f>
        <v>0.49370143139032024</v>
      </c>
      <c r="P145" s="8">
        <f>(P93*Q$110)+Q$111</f>
        <v>1.099828798516028</v>
      </c>
      <c r="Q145" s="8">
        <f>(Q93*R$110)+R$111</f>
        <v>0.31717156584418815</v>
      </c>
      <c r="R145" s="8">
        <f>(R93*S$110)+S$111</f>
        <v>1.151590069544735</v>
      </c>
      <c r="S145" s="8">
        <f>(S93*T$110)+T$111</f>
        <v>0.43762858535466487</v>
      </c>
      <c r="T145" s="8">
        <f>(T93*U$110)+U$111</f>
        <v>2.5134818694797998</v>
      </c>
      <c r="U145" s="8">
        <f>(U93*V$110)+V$111</f>
        <v>5.970873218939321</v>
      </c>
    </row>
    <row r="146" spans="1:48" x14ac:dyDescent="0.35">
      <c r="A146" t="s">
        <v>109</v>
      </c>
      <c r="B146" t="s">
        <v>290</v>
      </c>
      <c r="C146" t="s">
        <v>244</v>
      </c>
      <c r="D146" s="8">
        <f>(D94*E$110)+E$111</f>
        <v>17.174670957186397</v>
      </c>
      <c r="E146" s="8">
        <f>(E94*F$110)+F$111</f>
        <v>18.684089764786016</v>
      </c>
      <c r="F146" s="8">
        <f>(F94*G$110)+G$111</f>
        <v>2.1003080067373538</v>
      </c>
      <c r="G146" s="8">
        <f>(G94*H$110)+H$111</f>
        <v>3.076764360932366</v>
      </c>
      <c r="H146" s="8">
        <f>(H94*I$110)+I$111</f>
        <v>1.1134001426705715</v>
      </c>
      <c r="I146" s="8">
        <f>(I94*J$110)+J$111</f>
        <v>1.6991233726562458</v>
      </c>
      <c r="J146" s="8">
        <f>(J94*K$110)+K$111</f>
        <v>0.81192707478240622</v>
      </c>
      <c r="K146" s="8">
        <f>(K94*L$110)+L$111</f>
        <v>9.780797746110971E-2</v>
      </c>
      <c r="L146" s="8">
        <f>(L94*M$110)+M$111</f>
        <v>0.69386462935268622</v>
      </c>
      <c r="M146" s="8">
        <f>(M94*N$110)+N$111</f>
        <v>0.29996656042023556</v>
      </c>
      <c r="N146" s="8">
        <f>(N94*O$110)+O$111</f>
        <v>0.43178395677355763</v>
      </c>
      <c r="O146" s="8">
        <f>(O94*P$110)+P$111</f>
        <v>0.29230334901909999</v>
      </c>
      <c r="P146" s="8">
        <f>(P94*Q$110)+Q$111</f>
        <v>0.46115363374215379</v>
      </c>
      <c r="Q146" s="8">
        <f>(Q94*R$110)+R$111</f>
        <v>0.21199361066325736</v>
      </c>
      <c r="R146" s="8">
        <f>(R94*S$110)+S$111</f>
        <v>0.43252799657420776</v>
      </c>
      <c r="S146" s="8">
        <f>(S94*T$110)+T$111</f>
        <v>0.32701278369973413</v>
      </c>
      <c r="T146" s="8">
        <f>(T94*U$110)+U$111</f>
        <v>-0.41492004514673603</v>
      </c>
      <c r="U146" s="8">
        <f>(U94*V$110)+V$111</f>
        <v>1.3308360371873724</v>
      </c>
    </row>
    <row r="147" spans="1:48" x14ac:dyDescent="0.35">
      <c r="A147" t="s">
        <v>111</v>
      </c>
      <c r="B147" t="s">
        <v>289</v>
      </c>
      <c r="C147" t="s">
        <v>244</v>
      </c>
      <c r="D147" s="8">
        <f>(D95*E$110)+E$111</f>
        <v>10.139751173578516</v>
      </c>
      <c r="E147" s="8">
        <f>(E95*F$110)+F$111</f>
        <v>11.320371405106238</v>
      </c>
      <c r="F147" s="8">
        <f>(F95*G$110)+G$111</f>
        <v>3.8834510003249414</v>
      </c>
      <c r="G147" s="8">
        <f>(G95*H$110)+H$111</f>
        <v>10.453271517410695</v>
      </c>
      <c r="H147" s="8">
        <f>(H95*I$110)+I$111</f>
        <v>1.7190547807050172</v>
      </c>
      <c r="I147" s="8">
        <f>(I95*J$110)+J$111</f>
        <v>4.1584881666755464</v>
      </c>
      <c r="J147" s="8">
        <f>(J95*K$110)+K$111</f>
        <v>1.3449905354141174</v>
      </c>
      <c r="K147" s="8">
        <f>(K95*L$110)+L$111</f>
        <v>0.21132355178812326</v>
      </c>
      <c r="L147" s="8">
        <f>(L95*M$110)+M$111</f>
        <v>1.1361787231878231</v>
      </c>
      <c r="M147" s="8">
        <f>(M95*N$110)+N$111</f>
        <v>0.3698265367567849</v>
      </c>
      <c r="N147" s="8">
        <f>(N95*O$110)+O$111</f>
        <v>0.89991113393901889</v>
      </c>
      <c r="O147" s="8">
        <f>(O95*P$110)+P$111</f>
        <v>0.38458260664946242</v>
      </c>
      <c r="P147" s="8">
        <f>(P95*Q$110)+Q$111</f>
        <v>0.7314421472273277</v>
      </c>
      <c r="Q147" s="8">
        <f>(Q95*R$110)+R$111</f>
        <v>0.25328087556603296</v>
      </c>
      <c r="R147" s="8">
        <f>(R95*S$110)+S$111</f>
        <v>0.70198985171289974</v>
      </c>
      <c r="S147" s="8">
        <f>(S95*T$110)+T$111</f>
        <v>0.36630544080523975</v>
      </c>
      <c r="T147" s="8">
        <f>(T95*U$110)+U$111</f>
        <v>0.37042075061464086</v>
      </c>
      <c r="U147" s="8">
        <f>(U95*V$110)+V$111</f>
        <v>3.0672813535212566</v>
      </c>
    </row>
    <row r="148" spans="1:48" x14ac:dyDescent="0.35">
      <c r="A148" t="s">
        <v>113</v>
      </c>
      <c r="B148" t="s">
        <v>291</v>
      </c>
      <c r="C148" t="s">
        <v>244</v>
      </c>
      <c r="D148" s="8">
        <f>(D96*E$110)+E$111</f>
        <v>35.597205435006728</v>
      </c>
      <c r="E148" s="8">
        <f>(E96*F$110)+F$111</f>
        <v>37.315501220259591</v>
      </c>
      <c r="F148" s="8">
        <f>(F96*G$110)+G$111</f>
        <v>3.3197369341188434</v>
      </c>
      <c r="G148" s="8">
        <f>(G96*H$110)+H$111</f>
        <v>6.8227110930828179</v>
      </c>
      <c r="H148" s="8">
        <f>(H96*I$110)+I$111</f>
        <v>1.4351449360874584</v>
      </c>
      <c r="I148" s="8">
        <f>(I96*J$110)+J$111</f>
        <v>2.9396839817464011</v>
      </c>
      <c r="J148" s="8">
        <f>(J96*K$110)+K$111</f>
        <v>1.0248859792485374</v>
      </c>
      <c r="K148" s="8">
        <f>(K96*L$110)+L$111</f>
        <v>0.14352470446647586</v>
      </c>
      <c r="L148" s="8">
        <f>(L96*M$110)+M$111</f>
        <v>0.86047930223263103</v>
      </c>
      <c r="M148" s="8">
        <f>(M96*N$110)+N$111</f>
        <v>0.32254192214149047</v>
      </c>
      <c r="N148" s="8">
        <f>(N96*O$110)+O$111</f>
        <v>0.57282085285924733</v>
      </c>
      <c r="O148" s="8">
        <f>(O96*P$110)+P$111</f>
        <v>0.31831704544800254</v>
      </c>
      <c r="P148" s="8">
        <f>(P96*Q$110)+Q$111</f>
        <v>0.52510449091850464</v>
      </c>
      <c r="Q148" s="8">
        <f>(Q96*R$110)+R$111</f>
        <v>0.22021319060222466</v>
      </c>
      <c r="R148" s="8">
        <f>(R96*S$110)+S$111</f>
        <v>0.47221923919479347</v>
      </c>
      <c r="S148" s="8">
        <f>(S96*T$110)+T$111</f>
        <v>0.33187737496480874</v>
      </c>
      <c r="T148" s="8">
        <f>(T96*U$110)+U$111</f>
        <v>-0.27874275195585724</v>
      </c>
      <c r="U148" s="8">
        <f>(U96*V$110)+V$111</f>
        <v>1.1135354228143095</v>
      </c>
    </row>
    <row r="149" spans="1:48" x14ac:dyDescent="0.35">
      <c r="A149" t="s">
        <v>62</v>
      </c>
      <c r="B149" t="s">
        <v>26</v>
      </c>
      <c r="C149" t="s">
        <v>244</v>
      </c>
      <c r="D149" s="8">
        <f>(D97*E$110)+E$111</f>
        <v>-5.4941185631014084</v>
      </c>
      <c r="E149" s="8">
        <f>(E97*F$110)+F$111</f>
        <v>-3.9316308914752098</v>
      </c>
      <c r="F149" s="8">
        <f>(F97*G$110)+G$111</f>
        <v>0.69756135988515466</v>
      </c>
      <c r="G149" s="8">
        <f>(G97*H$110)+H$111</f>
        <v>0.70615896127444555</v>
      </c>
      <c r="H149" s="8">
        <f>(H97*I$110)+I$111</f>
        <v>0.78252144728841588</v>
      </c>
      <c r="I149" s="8">
        <f>(I97*J$110)+J$111</f>
        <v>0.3030513918519756</v>
      </c>
      <c r="J149" s="8">
        <f>(J97*K$110)+K$111</f>
        <v>0.51168756934327297</v>
      </c>
      <c r="K149" s="8">
        <f>(K97*L$110)+L$111</f>
        <v>2.6048975553254233E-2</v>
      </c>
      <c r="L149" s="8">
        <f>(L97*M$110)+M$111</f>
        <v>0.38603952092757104</v>
      </c>
      <c r="M149" s="8">
        <f>(M97*N$110)+N$111</f>
        <v>0.25760886997705656</v>
      </c>
      <c r="N149" s="8">
        <f>(N97*O$110)+O$111</f>
        <v>0.14286021946453809</v>
      </c>
      <c r="O149" s="8">
        <f>(O97*P$110)+P$111</f>
        <v>0.23172190272403134</v>
      </c>
      <c r="P149" s="8">
        <f>(P97*Q$110)+Q$111</f>
        <v>0.28485997518390443</v>
      </c>
      <c r="Q149" s="8">
        <f>(Q97*R$110)+R$111</f>
        <v>0.18569079109977843</v>
      </c>
      <c r="R149" s="8">
        <f>(R97*S$110)+S$111</f>
        <v>0.26039782170341796</v>
      </c>
      <c r="S149" s="8">
        <f>(S97*T$110)+T$111</f>
        <v>0.29952596896392031</v>
      </c>
      <c r="T149" s="8">
        <f>(T97*U$110)+U$111</f>
        <v>-0.6702971898130301</v>
      </c>
      <c r="U149" s="8">
        <f>(U97*V$110)+V$111</f>
        <v>-0.58046556616160883</v>
      </c>
    </row>
    <row r="150" spans="1:48" x14ac:dyDescent="0.35">
      <c r="A150" t="s">
        <v>59</v>
      </c>
      <c r="B150" t="s">
        <v>272</v>
      </c>
      <c r="C150" t="s">
        <v>244</v>
      </c>
      <c r="D150" s="8">
        <f>(D98*E$110)+E$111</f>
        <v>-5.6423640365880789</v>
      </c>
      <c r="E150" s="8">
        <f>(E98*F$110)+F$111</f>
        <v>-4.0801333782656863</v>
      </c>
      <c r="F150" s="8">
        <f>(F98*G$110)+G$111</f>
        <v>10.687238463443011</v>
      </c>
      <c r="G150" s="8">
        <f>(G98*H$110)+H$111</f>
        <v>10.632912768304216</v>
      </c>
      <c r="H150" s="8">
        <f>(H98*I$110)+I$111</f>
        <v>10.640454736734526</v>
      </c>
      <c r="I150" s="8">
        <f>(I98*J$110)+J$111</f>
        <v>10.684438881060792</v>
      </c>
      <c r="J150" s="8">
        <f>(J98*K$110)+K$111</f>
        <v>10.84398405980183</v>
      </c>
      <c r="K150" s="8">
        <f>(K98*L$110)+L$111</f>
        <v>10.768359966654787</v>
      </c>
      <c r="L150" s="8">
        <f>(L98*M$110)+M$111</f>
        <v>10.807781247215077</v>
      </c>
      <c r="M150" s="8">
        <f>(M98*N$110)+N$111</f>
        <v>10.870775096576425</v>
      </c>
      <c r="N150" s="8">
        <f>(N98*O$110)+O$111</f>
        <v>10.591974777742609</v>
      </c>
      <c r="O150" s="8">
        <f>(O98*P$110)+P$111</f>
        <v>10.802848253772495</v>
      </c>
      <c r="P150" s="8">
        <f>(P98*Q$110)+Q$111</f>
        <v>10.649699196256948</v>
      </c>
      <c r="Q150" s="8">
        <f>(Q98*R$110)+R$111</f>
        <v>10.791285800845499</v>
      </c>
      <c r="R150" s="8">
        <f>(R98*S$110)+S$111</f>
        <v>10.590314317498965</v>
      </c>
      <c r="S150" s="8">
        <f>(S98*T$110)+T$111</f>
        <v>10.744854340702156</v>
      </c>
      <c r="T150" s="8">
        <f>(T98*U$110)+U$111</f>
        <v>10.487390437204866</v>
      </c>
      <c r="U150" s="8">
        <f>(U98*V$110)+V$111</f>
        <v>10.370698272646885</v>
      </c>
      <c r="V150" s="14"/>
    </row>
    <row r="151" spans="1:48" x14ac:dyDescent="0.35">
      <c r="A151" t="s">
        <v>62</v>
      </c>
      <c r="B151" t="s">
        <v>26</v>
      </c>
      <c r="C151" t="s">
        <v>244</v>
      </c>
      <c r="D151" s="8">
        <f>(D99*E$110)+E$111</f>
        <v>-5.5118037115252001</v>
      </c>
      <c r="E151" s="8">
        <f>(E99*F$110)+F$111</f>
        <v>-3.9563653310990605</v>
      </c>
      <c r="F151" s="8">
        <f>(F99*G$110)+G$111</f>
        <v>0.70241710878198893</v>
      </c>
      <c r="G151" s="8">
        <f>(G99*H$110)+H$111</f>
        <v>0.70948495562601488</v>
      </c>
      <c r="H151" s="8">
        <f>(H99*I$110)+I$111</f>
        <v>0.78798369034674676</v>
      </c>
      <c r="I151" s="8">
        <f>(I99*J$110)+J$111</f>
        <v>0.30866348507009572</v>
      </c>
      <c r="J151" s="8">
        <f>(J99*K$110)+K$111</f>
        <v>0.51747731733872782</v>
      </c>
      <c r="K151" s="8">
        <f>(K99*L$110)+L$111</f>
        <v>3.3155634485342853E-2</v>
      </c>
      <c r="L151" s="8">
        <f>(L99*M$110)+M$111</f>
        <v>0.39213154785369503</v>
      </c>
      <c r="M151" s="8">
        <f>(M99*N$110)+N$111</f>
        <v>0.26399402963678104</v>
      </c>
      <c r="N151" s="8">
        <f>(N99*O$110)+O$111</f>
        <v>0.14867658093394379</v>
      </c>
      <c r="O151" s="8">
        <f>(O99*P$110)+P$111</f>
        <v>0.23838412236336451</v>
      </c>
      <c r="P151" s="8">
        <f>(P99*Q$110)+Q$111</f>
        <v>0.29133996788089922</v>
      </c>
      <c r="Q151" s="8">
        <f>(Q99*R$110)+R$111</f>
        <v>0.19264654909441292</v>
      </c>
      <c r="R151" s="8">
        <f>(R99*S$110)+S$111</f>
        <v>0.26636811336456417</v>
      </c>
      <c r="S151" s="8">
        <f>(S99*T$110)+T$111</f>
        <v>0.3066039220461686</v>
      </c>
      <c r="T151" s="8">
        <f>(T99*U$110)+U$111</f>
        <v>-0.66114719328562943</v>
      </c>
      <c r="U151" s="8">
        <f>(U99*V$110)+V$111</f>
        <v>-0.57512571597225637</v>
      </c>
      <c r="V151" s="13"/>
    </row>
    <row r="152" spans="1:48" x14ac:dyDescent="0.35">
      <c r="A152" t="s">
        <v>62</v>
      </c>
      <c r="B152" t="s">
        <v>26</v>
      </c>
      <c r="C152" t="s">
        <v>244</v>
      </c>
      <c r="D152" s="8">
        <f>(D100*E$110)+E$111</f>
        <v>-5.5162138080861141</v>
      </c>
      <c r="E152" s="8">
        <f>(E100*F$110)+F$111</f>
        <v>-3.9534952418986546</v>
      </c>
      <c r="F152" s="8">
        <f>(F100*G$110)+G$111</f>
        <v>0.69795886297035858</v>
      </c>
      <c r="G152" s="8">
        <f>(G100*H$110)+H$111</f>
        <v>0.70448004897380101</v>
      </c>
      <c r="H152" s="8">
        <f>(H100*I$110)+I$111</f>
        <v>0.78399498289246627</v>
      </c>
      <c r="I152" s="8">
        <f>(I100*J$110)+J$111</f>
        <v>0.30359053370413996</v>
      </c>
      <c r="J152" s="8">
        <f>(J100*K$110)+K$111</f>
        <v>0.51342764932114149</v>
      </c>
      <c r="K152" s="8">
        <f>(K100*L$110)+L$111</f>
        <v>2.8414580550770563E-2</v>
      </c>
      <c r="L152" s="8">
        <f>(L100*M$110)+M$111</f>
        <v>0.38746244994394269</v>
      </c>
      <c r="M152" s="8">
        <f>(M100*N$110)+N$111</f>
        <v>0.25958591523051128</v>
      </c>
      <c r="N152" s="8">
        <f>(N100*O$110)+O$111</f>
        <v>0.14468767846312841</v>
      </c>
      <c r="O152" s="8">
        <f>(O100*P$110)+P$111</f>
        <v>0.23376214604628937</v>
      </c>
      <c r="P152" s="8">
        <f>(P100*Q$110)+Q$111</f>
        <v>0.28642166882310682</v>
      </c>
      <c r="Q152" s="8">
        <f>(Q100*R$110)+R$111</f>
        <v>0.18764549231603669</v>
      </c>
      <c r="R152" s="8">
        <f>(R100*S$110)+S$111</f>
        <v>0.26213158001177267</v>
      </c>
      <c r="S152" s="8">
        <f>(S100*T$110)+T$111</f>
        <v>0.30147920708578935</v>
      </c>
      <c r="T152" s="8">
        <f>(T100*U$110)+U$111</f>
        <v>-0.6675178900686175</v>
      </c>
      <c r="U152" s="8">
        <f>(U100*V$110)+V$111</f>
        <v>-0.57964968254455163</v>
      </c>
    </row>
    <row r="154" spans="1:48" x14ac:dyDescent="0.35"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</row>
    <row r="155" spans="1:48" ht="23.5" x14ac:dyDescent="0.55000000000000004">
      <c r="A155" s="42" t="s">
        <v>333</v>
      </c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</row>
    <row r="156" spans="1:48" s="14" customFormat="1" x14ac:dyDescent="0.35">
      <c r="A156" s="15" t="s">
        <v>1</v>
      </c>
      <c r="B156" s="15" t="s">
        <v>292</v>
      </c>
      <c r="C156" s="15" t="s">
        <v>294</v>
      </c>
      <c r="D156" s="15" t="s">
        <v>181</v>
      </c>
      <c r="E156" s="15" t="s">
        <v>182</v>
      </c>
      <c r="F156" s="15" t="s">
        <v>183</v>
      </c>
      <c r="G156" s="15" t="s">
        <v>184</v>
      </c>
      <c r="H156" s="15" t="s">
        <v>185</v>
      </c>
      <c r="I156" s="15" t="s">
        <v>186</v>
      </c>
      <c r="J156" s="15" t="s">
        <v>187</v>
      </c>
      <c r="K156" s="15" t="s">
        <v>188</v>
      </c>
      <c r="L156" s="15" t="s">
        <v>189</v>
      </c>
      <c r="M156" s="15" t="s">
        <v>190</v>
      </c>
      <c r="N156" s="15" t="s">
        <v>191</v>
      </c>
      <c r="O156" s="15" t="s">
        <v>192</v>
      </c>
      <c r="P156" s="15" t="s">
        <v>193</v>
      </c>
      <c r="Q156" s="15" t="s">
        <v>194</v>
      </c>
      <c r="R156" s="15" t="s">
        <v>195</v>
      </c>
      <c r="S156" s="15" t="s">
        <v>196</v>
      </c>
      <c r="T156" s="17" t="s">
        <v>176</v>
      </c>
      <c r="U156" s="17" t="s">
        <v>179</v>
      </c>
      <c r="V156" s="15"/>
      <c r="AK156"/>
      <c r="AL156"/>
      <c r="AM156"/>
      <c r="AN156"/>
      <c r="AO156"/>
      <c r="AP156"/>
      <c r="AQ156"/>
      <c r="AR156"/>
      <c r="AS156"/>
      <c r="AT156"/>
      <c r="AU156"/>
      <c r="AV156"/>
    </row>
    <row r="157" spans="1:48" s="13" customFormat="1" x14ac:dyDescent="0.35">
      <c r="A157" t="str">
        <f t="shared" ref="A157:U157" si="10">A127</f>
        <v>ccb1</v>
      </c>
      <c r="B157" t="str">
        <f t="shared" si="10"/>
        <v>Blank</v>
      </c>
      <c r="C157" t="str">
        <f t="shared" si="10"/>
        <v>ppb</v>
      </c>
      <c r="D157" s="8">
        <f t="shared" si="10"/>
        <v>-5.3112472331782481</v>
      </c>
      <c r="E157" s="8">
        <f t="shared" si="10"/>
        <v>-3.7434454646695441</v>
      </c>
      <c r="F157" s="8">
        <f t="shared" si="10"/>
        <v>0.69572136913120741</v>
      </c>
      <c r="G157" s="8">
        <f t="shared" si="10"/>
        <v>0.7014673798045119</v>
      </c>
      <c r="H157" s="8">
        <f t="shared" si="10"/>
        <v>0.78186267263924525</v>
      </c>
      <c r="I157" s="8">
        <f t="shared" si="10"/>
        <v>0.30154734885257956</v>
      </c>
      <c r="J157" s="8">
        <f t="shared" si="10"/>
        <v>0.5108505461113132</v>
      </c>
      <c r="K157" s="8">
        <f t="shared" si="10"/>
        <v>2.5754880993298271E-2</v>
      </c>
      <c r="L157" s="8">
        <f t="shared" si="10"/>
        <v>0.38501118450887128</v>
      </c>
      <c r="M157" s="8">
        <f t="shared" si="10"/>
        <v>0.25582257175929973</v>
      </c>
      <c r="N157" s="8">
        <f t="shared" si="10"/>
        <v>0.14249238312308496</v>
      </c>
      <c r="O157" s="8">
        <f t="shared" si="10"/>
        <v>0.23192495098085614</v>
      </c>
      <c r="P157" s="8">
        <f t="shared" si="10"/>
        <v>0.2847186760181285</v>
      </c>
      <c r="Q157" s="8">
        <f t="shared" si="10"/>
        <v>0.18572756131534893</v>
      </c>
      <c r="R157" s="8">
        <f t="shared" si="10"/>
        <v>0.26001137395693552</v>
      </c>
      <c r="S157" s="8">
        <f t="shared" si="10"/>
        <v>0.29958845493246833</v>
      </c>
      <c r="T157" s="8">
        <f t="shared" si="10"/>
        <v>-0.67270032889961362</v>
      </c>
      <c r="U157" s="8">
        <f t="shared" si="10"/>
        <v>-0.58187989233047832</v>
      </c>
      <c r="V157"/>
      <c r="AD157"/>
      <c r="AK157"/>
      <c r="AL157"/>
      <c r="AM157"/>
      <c r="AN157"/>
      <c r="AO157"/>
      <c r="AP157"/>
      <c r="AQ157"/>
      <c r="AR157"/>
      <c r="AS157"/>
      <c r="AT157"/>
      <c r="AU157"/>
      <c r="AV157"/>
    </row>
    <row r="158" spans="1:48" x14ac:dyDescent="0.35">
      <c r="A158" t="str">
        <f t="shared" ref="A158:U158" si="11">A128</f>
        <v>ccb2</v>
      </c>
      <c r="B158" t="str">
        <f t="shared" si="11"/>
        <v>Blank</v>
      </c>
      <c r="C158" t="str">
        <f t="shared" si="11"/>
        <v>ppb</v>
      </c>
      <c r="D158" s="8">
        <f t="shared" si="11"/>
        <v>-5.3866440088062379</v>
      </c>
      <c r="E158" s="8">
        <f t="shared" si="11"/>
        <v>-3.8250872269567431</v>
      </c>
      <c r="F158" s="8">
        <f t="shared" si="11"/>
        <v>0.69564780900208589</v>
      </c>
      <c r="G158" s="8">
        <f t="shared" si="11"/>
        <v>0.70121909162160589</v>
      </c>
      <c r="H158" s="8">
        <f t="shared" si="11"/>
        <v>0.78176012528075178</v>
      </c>
      <c r="I158" s="8">
        <f t="shared" si="11"/>
        <v>0.30142692404131138</v>
      </c>
      <c r="J158" s="8">
        <f t="shared" si="11"/>
        <v>0.51114067862632595</v>
      </c>
      <c r="K158" s="8">
        <f t="shared" si="11"/>
        <v>2.5692750774779363E-2</v>
      </c>
      <c r="L158" s="8">
        <f t="shared" si="11"/>
        <v>0.38472306923510319</v>
      </c>
      <c r="M158" s="8">
        <f t="shared" si="11"/>
        <v>0.25549797144419489</v>
      </c>
      <c r="N158" s="8">
        <f t="shared" si="11"/>
        <v>0.14209500383029963</v>
      </c>
      <c r="O158" s="8">
        <f t="shared" si="11"/>
        <v>0.23157789638987661</v>
      </c>
      <c r="P158" s="8">
        <f t="shared" si="11"/>
        <v>0.28448281863540642</v>
      </c>
      <c r="Q158" s="8">
        <f t="shared" si="11"/>
        <v>0.18556065391221854</v>
      </c>
      <c r="R158" s="8">
        <f t="shared" si="11"/>
        <v>0.26002470373279091</v>
      </c>
      <c r="S158" s="8">
        <f t="shared" si="11"/>
        <v>0.29929432915823173</v>
      </c>
      <c r="T158" s="8">
        <f t="shared" si="11"/>
        <v>-0.672780336192777</v>
      </c>
      <c r="U158" s="8">
        <f t="shared" si="11"/>
        <v>-0.58226358115534882</v>
      </c>
    </row>
    <row r="159" spans="1:48" x14ac:dyDescent="0.35">
      <c r="A159" t="str">
        <f t="shared" ref="A159:U159" si="12">A129</f>
        <v>ccb3</v>
      </c>
      <c r="B159" t="str">
        <f t="shared" si="12"/>
        <v>Blank</v>
      </c>
      <c r="C159" t="str">
        <f t="shared" si="12"/>
        <v>ppb</v>
      </c>
      <c r="D159" s="8">
        <f t="shared" si="12"/>
        <v>-5.4458420672503349</v>
      </c>
      <c r="E159" s="8">
        <f t="shared" si="12"/>
        <v>-3.8717185132221328</v>
      </c>
      <c r="F159" s="8">
        <f t="shared" si="12"/>
        <v>0.69557414227469094</v>
      </c>
      <c r="G159" s="8">
        <f t="shared" si="12"/>
        <v>0.70132126042743437</v>
      </c>
      <c r="H159" s="8">
        <f t="shared" si="12"/>
        <v>0.78190864770364865</v>
      </c>
      <c r="I159" s="8">
        <f t="shared" si="12"/>
        <v>0.30140010580101045</v>
      </c>
      <c r="J159" s="8">
        <f t="shared" si="12"/>
        <v>0.51095242617193437</v>
      </c>
      <c r="K159" s="8">
        <f t="shared" si="12"/>
        <v>2.5448073957374986E-2</v>
      </c>
      <c r="L159" s="8">
        <f t="shared" si="12"/>
        <v>0.38492333922742356</v>
      </c>
      <c r="M159" s="8">
        <f t="shared" si="12"/>
        <v>0.25553560338942455</v>
      </c>
      <c r="N159" s="8">
        <f t="shared" si="12"/>
        <v>0.14228257689825408</v>
      </c>
      <c r="O159" s="8">
        <f t="shared" si="12"/>
        <v>0.23153988886266938</v>
      </c>
      <c r="P159" s="8">
        <f t="shared" si="12"/>
        <v>0.28460557148769122</v>
      </c>
      <c r="Q159" s="8">
        <f t="shared" si="12"/>
        <v>0.18553762123617495</v>
      </c>
      <c r="R159" s="8">
        <f t="shared" si="12"/>
        <v>0.25991840439251129</v>
      </c>
      <c r="S159" s="8">
        <f t="shared" si="12"/>
        <v>0.29938829890636098</v>
      </c>
      <c r="T159" s="8">
        <f t="shared" si="12"/>
        <v>-0.67311863355956814</v>
      </c>
      <c r="U159" s="8">
        <f t="shared" si="12"/>
        <v>-0.58232811008304275</v>
      </c>
    </row>
    <row r="160" spans="1:48" x14ac:dyDescent="0.35">
      <c r="A160" t="str">
        <f t="shared" ref="A160:U160" si="13">A130</f>
        <v>ccb4</v>
      </c>
      <c r="B160" t="str">
        <f t="shared" si="13"/>
        <v>Blank</v>
      </c>
      <c r="C160" t="str">
        <f t="shared" si="13"/>
        <v>ppb</v>
      </c>
      <c r="D160" s="8">
        <f t="shared" si="13"/>
        <v>-5.4341701819887769</v>
      </c>
      <c r="E160" s="8">
        <f t="shared" si="13"/>
        <v>-3.8657895730249576</v>
      </c>
      <c r="F160" s="8">
        <f t="shared" si="13"/>
        <v>0.69569694695530271</v>
      </c>
      <c r="G160" s="8">
        <f t="shared" si="13"/>
        <v>0.70152408884178075</v>
      </c>
      <c r="H160" s="8">
        <f t="shared" si="13"/>
        <v>0.78194287378479543</v>
      </c>
      <c r="I160" s="8">
        <f t="shared" si="13"/>
        <v>0.3013056039062067</v>
      </c>
      <c r="J160" s="8">
        <f t="shared" si="13"/>
        <v>0.51115403321422359</v>
      </c>
      <c r="K160" s="8">
        <f t="shared" si="13"/>
        <v>2.5747100560024234E-2</v>
      </c>
      <c r="L160" s="8">
        <f t="shared" si="13"/>
        <v>0.38489766836479927</v>
      </c>
      <c r="M160" s="8">
        <f t="shared" si="13"/>
        <v>0.25579875486315606</v>
      </c>
      <c r="N160" s="8">
        <f t="shared" si="13"/>
        <v>0.14248763667518766</v>
      </c>
      <c r="O160" s="8">
        <f t="shared" si="13"/>
        <v>0.23189937603272304</v>
      </c>
      <c r="P160" s="8">
        <f t="shared" si="13"/>
        <v>0.28478014635342525</v>
      </c>
      <c r="Q160" s="8">
        <f t="shared" si="13"/>
        <v>0.1857791360235625</v>
      </c>
      <c r="R160" s="8">
        <f t="shared" si="13"/>
        <v>0.26036421349731642</v>
      </c>
      <c r="S160" s="8">
        <f t="shared" si="13"/>
        <v>0.29957724044547357</v>
      </c>
      <c r="T160" s="8">
        <f t="shared" si="13"/>
        <v>-0.67380608991575874</v>
      </c>
      <c r="U160" s="8">
        <f t="shared" si="13"/>
        <v>-0.58211340731117334</v>
      </c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</row>
    <row r="161" spans="1:48" x14ac:dyDescent="0.35">
      <c r="A161" t="str">
        <f t="shared" ref="A161:U161" si="14">A131</f>
        <v>ccb5</v>
      </c>
      <c r="B161" t="str">
        <f t="shared" si="14"/>
        <v>Blank</v>
      </c>
      <c r="C161" t="str">
        <f t="shared" si="14"/>
        <v>ppb</v>
      </c>
      <c r="D161" s="8">
        <f t="shared" si="14"/>
        <v>-5.4910238507510014</v>
      </c>
      <c r="E161" s="8">
        <f t="shared" si="14"/>
        <v>-3.9235040784468378</v>
      </c>
      <c r="F161" s="8">
        <f t="shared" si="14"/>
        <v>0.69554522133192132</v>
      </c>
      <c r="G161" s="8">
        <f t="shared" si="14"/>
        <v>0.70128663242536959</v>
      </c>
      <c r="H161" s="8">
        <f t="shared" si="14"/>
        <v>0.78167084732511416</v>
      </c>
      <c r="I161" s="8">
        <f t="shared" si="14"/>
        <v>0.30134580089665136</v>
      </c>
      <c r="J161" s="8">
        <f t="shared" si="14"/>
        <v>0.51076373639694239</v>
      </c>
      <c r="K161" s="8">
        <f t="shared" si="14"/>
        <v>2.5562103532423514E-2</v>
      </c>
      <c r="L161" s="8">
        <f t="shared" si="14"/>
        <v>0.38482827195455283</v>
      </c>
      <c r="M161" s="8">
        <f t="shared" si="14"/>
        <v>0.25549283875589268</v>
      </c>
      <c r="N161" s="8">
        <f t="shared" si="14"/>
        <v>0.14230057379705208</v>
      </c>
      <c r="O161" s="8">
        <f t="shared" si="14"/>
        <v>0.23153480238609525</v>
      </c>
      <c r="P161" s="8">
        <f t="shared" si="14"/>
        <v>0.28454363069480149</v>
      </c>
      <c r="Q161" s="8">
        <f t="shared" si="14"/>
        <v>0.18546785796606333</v>
      </c>
      <c r="R161" s="8">
        <f t="shared" si="14"/>
        <v>0.26000151892774492</v>
      </c>
      <c r="S161" s="8">
        <f t="shared" si="14"/>
        <v>0.29928390745545852</v>
      </c>
      <c r="T161" s="8">
        <f t="shared" si="14"/>
        <v>-0.6737187278761253</v>
      </c>
      <c r="U161" s="8">
        <f t="shared" si="14"/>
        <v>-0.58243247889439165</v>
      </c>
    </row>
    <row r="162" spans="1:48" s="15" customFormat="1" x14ac:dyDescent="0.35">
      <c r="A162" t="str">
        <f t="shared" ref="A162:U162" si="15">A134</f>
        <v>ccb</v>
      </c>
      <c r="B162" t="str">
        <f t="shared" si="15"/>
        <v>Blank</v>
      </c>
      <c r="C162" t="str">
        <f t="shared" si="15"/>
        <v>ppb</v>
      </c>
      <c r="D162" s="8">
        <f t="shared" si="15"/>
        <v>-5.5155611742178801</v>
      </c>
      <c r="E162" s="8">
        <f t="shared" si="15"/>
        <v>-3.953745014822911</v>
      </c>
      <c r="F162" s="8">
        <f t="shared" si="15"/>
        <v>0.7012029963216091</v>
      </c>
      <c r="G162" s="8">
        <f t="shared" si="15"/>
        <v>0.70713481269124745</v>
      </c>
      <c r="H162" s="8">
        <f t="shared" si="15"/>
        <v>0.78739485835375489</v>
      </c>
      <c r="I162" s="8">
        <f t="shared" si="15"/>
        <v>0.30724785485425682</v>
      </c>
      <c r="J162" s="8">
        <f t="shared" si="15"/>
        <v>0.5159316842554863</v>
      </c>
      <c r="K162" s="8">
        <f t="shared" si="15"/>
        <v>3.1147066235733007E-2</v>
      </c>
      <c r="L162" s="8">
        <f t="shared" si="15"/>
        <v>0.3906291033008692</v>
      </c>
      <c r="M162" s="8">
        <f t="shared" si="15"/>
        <v>0.26135180105854983</v>
      </c>
      <c r="N162" s="8">
        <f t="shared" si="15"/>
        <v>0.14758724015400809</v>
      </c>
      <c r="O162" s="8">
        <f t="shared" si="15"/>
        <v>0.23728025981118323</v>
      </c>
      <c r="P162" s="8">
        <f t="shared" si="15"/>
        <v>0.29002019753647612</v>
      </c>
      <c r="Q162" s="8">
        <f t="shared" si="15"/>
        <v>0.19123669165003893</v>
      </c>
      <c r="R162" s="8">
        <f t="shared" si="15"/>
        <v>0.26537824897447493</v>
      </c>
      <c r="S162" s="8">
        <f t="shared" si="15"/>
        <v>0.30491219465950437</v>
      </c>
      <c r="T162" s="8">
        <f t="shared" si="15"/>
        <v>-0.66377888667328255</v>
      </c>
      <c r="U162" s="8">
        <f t="shared" si="15"/>
        <v>-0.57699507642924031</v>
      </c>
      <c r="V162"/>
      <c r="AK162"/>
      <c r="AL162"/>
      <c r="AM162"/>
      <c r="AN162"/>
      <c r="AO162"/>
      <c r="AP162"/>
      <c r="AQ162"/>
      <c r="AR162"/>
      <c r="AS162"/>
      <c r="AT162"/>
      <c r="AU162"/>
      <c r="AV162"/>
    </row>
    <row r="163" spans="1:48" x14ac:dyDescent="0.35">
      <c r="A163" t="str">
        <f t="shared" ref="A163:U163" si="16">A135</f>
        <v>ccb</v>
      </c>
      <c r="B163" t="str">
        <f t="shared" si="16"/>
        <v>Blank</v>
      </c>
      <c r="C163" t="str">
        <f t="shared" si="16"/>
        <v>ppb</v>
      </c>
      <c r="D163" s="8">
        <f t="shared" si="16"/>
        <v>-5.5087436382256962</v>
      </c>
      <c r="E163" s="8">
        <f t="shared" si="16"/>
        <v>-3.9509920154440579</v>
      </c>
      <c r="F163" s="8">
        <f t="shared" si="16"/>
        <v>0.69681345950668683</v>
      </c>
      <c r="G163" s="8">
        <f t="shared" si="16"/>
        <v>0.70255644022689767</v>
      </c>
      <c r="H163" s="8">
        <f t="shared" si="16"/>
        <v>0.78309585072725429</v>
      </c>
      <c r="I163" s="8">
        <f t="shared" si="16"/>
        <v>0.30232944510369031</v>
      </c>
      <c r="J163" s="8">
        <f t="shared" si="16"/>
        <v>0.51196251557819172</v>
      </c>
      <c r="K163" s="8">
        <f t="shared" si="16"/>
        <v>2.6739303475291548E-2</v>
      </c>
      <c r="L163" s="8">
        <f t="shared" si="16"/>
        <v>0.38590851532435305</v>
      </c>
      <c r="M163" s="8">
        <f t="shared" si="16"/>
        <v>0.25683545296975191</v>
      </c>
      <c r="N163" s="8">
        <f t="shared" si="16"/>
        <v>0.14363124870183436</v>
      </c>
      <c r="O163" s="8">
        <f t="shared" si="16"/>
        <v>0.23272867012938947</v>
      </c>
      <c r="P163" s="8">
        <f t="shared" si="16"/>
        <v>0.28628988190283022</v>
      </c>
      <c r="Q163" s="8">
        <f t="shared" si="16"/>
        <v>0.1866441311141383</v>
      </c>
      <c r="R163" s="8">
        <f t="shared" si="16"/>
        <v>0.26099053040943121</v>
      </c>
      <c r="S163" s="8">
        <f t="shared" si="16"/>
        <v>0.3005168570376433</v>
      </c>
      <c r="T163" s="8">
        <f t="shared" si="16"/>
        <v>-0.6709551843138708</v>
      </c>
      <c r="U163" s="8">
        <f t="shared" si="16"/>
        <v>-0.58104979593497252</v>
      </c>
    </row>
    <row r="164" spans="1:48" x14ac:dyDescent="0.35">
      <c r="A164" t="str">
        <f t="shared" ref="A164:U164" si="17">A136</f>
        <v>ccb</v>
      </c>
      <c r="B164" t="str">
        <f t="shared" si="17"/>
        <v>Blank</v>
      </c>
      <c r="C164" t="str">
        <f t="shared" si="17"/>
        <v>ppb</v>
      </c>
      <c r="D164" s="8">
        <f t="shared" si="17"/>
        <v>-5.5105666419463724</v>
      </c>
      <c r="E164" s="8">
        <f t="shared" si="17"/>
        <v>-3.9548592121326265</v>
      </c>
      <c r="F164" s="8">
        <f t="shared" si="17"/>
        <v>0.69573540035213488</v>
      </c>
      <c r="G164" s="8">
        <f t="shared" si="17"/>
        <v>0.70166795368421686</v>
      </c>
      <c r="H164" s="8">
        <f t="shared" si="17"/>
        <v>0.78319544449219713</v>
      </c>
      <c r="I164" s="8">
        <f t="shared" si="17"/>
        <v>0.30322099712599548</v>
      </c>
      <c r="J164" s="8">
        <f t="shared" si="17"/>
        <v>0.5137190407545118</v>
      </c>
      <c r="K164" s="8">
        <f t="shared" si="17"/>
        <v>3.0965568211885394E-2</v>
      </c>
      <c r="L164" s="8">
        <f t="shared" si="17"/>
        <v>0.39519373224287996</v>
      </c>
      <c r="M164" s="8">
        <f t="shared" si="17"/>
        <v>0.29782445430498794</v>
      </c>
      <c r="N164" s="8">
        <f t="shared" si="17"/>
        <v>0.14272879715815506</v>
      </c>
      <c r="O164" s="8">
        <f t="shared" si="17"/>
        <v>0.23178651291970473</v>
      </c>
      <c r="P164" s="8">
        <f t="shared" si="17"/>
        <v>0.28476403170478509</v>
      </c>
      <c r="Q164" s="8">
        <f t="shared" si="17"/>
        <v>0.18571191581595464</v>
      </c>
      <c r="R164" s="8">
        <f t="shared" si="17"/>
        <v>0.2601398363833331</v>
      </c>
      <c r="S164" s="8">
        <f t="shared" si="17"/>
        <v>0.29953132192595916</v>
      </c>
      <c r="T164" s="8">
        <f t="shared" si="17"/>
        <v>-0.67186514674815634</v>
      </c>
      <c r="U164" s="8">
        <f t="shared" si="17"/>
        <v>-0.58218047280333141</v>
      </c>
    </row>
    <row r="165" spans="1:48" x14ac:dyDescent="0.35">
      <c r="A165" t="str">
        <f t="shared" ref="A165:U165" si="18">A137</f>
        <v>ccb</v>
      </c>
      <c r="B165" t="str">
        <f t="shared" si="18"/>
        <v>Blank</v>
      </c>
      <c r="C165" t="str">
        <f t="shared" si="18"/>
        <v>ppb</v>
      </c>
      <c r="D165" s="8">
        <f t="shared" si="18"/>
        <v>-5.5192039149543781</v>
      </c>
      <c r="E165" s="8">
        <f t="shared" si="18"/>
        <v>-3.9548842912358908</v>
      </c>
      <c r="F165" s="8">
        <f t="shared" si="18"/>
        <v>0.69568633030183413</v>
      </c>
      <c r="G165" s="8">
        <f t="shared" si="18"/>
        <v>0.70130989023060097</v>
      </c>
      <c r="H165" s="8">
        <f t="shared" si="18"/>
        <v>0.78193472430680955</v>
      </c>
      <c r="I165" s="8">
        <f t="shared" si="18"/>
        <v>0.30161625855824103</v>
      </c>
      <c r="J165" s="8">
        <f t="shared" si="18"/>
        <v>0.51142098695223237</v>
      </c>
      <c r="K165" s="8">
        <f t="shared" si="18"/>
        <v>2.6570866142908954E-2</v>
      </c>
      <c r="L165" s="8">
        <f t="shared" si="18"/>
        <v>0.3881829345542735</v>
      </c>
      <c r="M165" s="8">
        <f t="shared" si="18"/>
        <v>0.26442253813683592</v>
      </c>
      <c r="N165" s="8">
        <f t="shared" si="18"/>
        <v>0.1422502615501188</v>
      </c>
      <c r="O165" s="8">
        <f t="shared" si="18"/>
        <v>0.23159011590096551</v>
      </c>
      <c r="P165" s="8">
        <f t="shared" si="18"/>
        <v>0.28483001018236603</v>
      </c>
      <c r="Q165" s="8">
        <f t="shared" si="18"/>
        <v>0.1854598009921509</v>
      </c>
      <c r="R165" s="8">
        <f t="shared" si="18"/>
        <v>0.25989258454200115</v>
      </c>
      <c r="S165" s="8">
        <f t="shared" si="18"/>
        <v>0.29934801232470892</v>
      </c>
      <c r="T165" s="8">
        <f t="shared" si="18"/>
        <v>-0.67187808329273757</v>
      </c>
      <c r="U165" s="8">
        <f t="shared" si="18"/>
        <v>-0.58238785508821533</v>
      </c>
    </row>
    <row r="166" spans="1:48" x14ac:dyDescent="0.35">
      <c r="A166" t="str">
        <f t="shared" ref="A166:U166" si="19">A149</f>
        <v>ccb</v>
      </c>
      <c r="B166" t="str">
        <f t="shared" si="19"/>
        <v>Blank</v>
      </c>
      <c r="C166" t="str">
        <f t="shared" si="19"/>
        <v>ppb</v>
      </c>
      <c r="D166" s="8">
        <f t="shared" si="19"/>
        <v>-5.4941185631014084</v>
      </c>
      <c r="E166" s="8">
        <f t="shared" si="19"/>
        <v>-3.9316308914752098</v>
      </c>
      <c r="F166" s="8">
        <f t="shared" si="19"/>
        <v>0.69756135988515466</v>
      </c>
      <c r="G166" s="8">
        <f t="shared" si="19"/>
        <v>0.70615896127444555</v>
      </c>
      <c r="H166" s="8">
        <f t="shared" si="19"/>
        <v>0.78252144728841588</v>
      </c>
      <c r="I166" s="8">
        <f t="shared" si="19"/>
        <v>0.3030513918519756</v>
      </c>
      <c r="J166" s="8">
        <f t="shared" si="19"/>
        <v>0.51168756934327297</v>
      </c>
      <c r="K166" s="8">
        <f t="shared" si="19"/>
        <v>2.6048975553254233E-2</v>
      </c>
      <c r="L166" s="8">
        <f t="shared" si="19"/>
        <v>0.38603952092757104</v>
      </c>
      <c r="M166" s="8">
        <f t="shared" si="19"/>
        <v>0.25760886997705656</v>
      </c>
      <c r="N166" s="8">
        <f t="shared" si="19"/>
        <v>0.14286021946453809</v>
      </c>
      <c r="O166" s="8">
        <f t="shared" si="19"/>
        <v>0.23172190272403134</v>
      </c>
      <c r="P166" s="8">
        <f t="shared" si="19"/>
        <v>0.28485997518390443</v>
      </c>
      <c r="Q166" s="8">
        <f t="shared" si="19"/>
        <v>0.18569079109977843</v>
      </c>
      <c r="R166" s="8">
        <f t="shared" si="19"/>
        <v>0.26039782170341796</v>
      </c>
      <c r="S166" s="8">
        <f t="shared" si="19"/>
        <v>0.29952596896392031</v>
      </c>
      <c r="T166" s="8">
        <f t="shared" si="19"/>
        <v>-0.6702971898130301</v>
      </c>
      <c r="U166" s="8">
        <f t="shared" si="19"/>
        <v>-0.58046556616160883</v>
      </c>
    </row>
    <row r="167" spans="1:48" x14ac:dyDescent="0.35">
      <c r="A167" t="str">
        <f t="shared" ref="A167:U167" si="20">A151</f>
        <v>ccb</v>
      </c>
      <c r="B167" t="str">
        <f t="shared" si="20"/>
        <v>Blank</v>
      </c>
      <c r="C167" t="str">
        <f t="shared" si="20"/>
        <v>ppb</v>
      </c>
      <c r="D167" s="8">
        <f t="shared" si="20"/>
        <v>-5.5118037115252001</v>
      </c>
      <c r="E167" s="8">
        <f t="shared" si="20"/>
        <v>-3.9563653310990605</v>
      </c>
      <c r="F167" s="8">
        <f t="shared" si="20"/>
        <v>0.70241710878198893</v>
      </c>
      <c r="G167" s="8">
        <f t="shared" si="20"/>
        <v>0.70948495562601488</v>
      </c>
      <c r="H167" s="8">
        <f t="shared" si="20"/>
        <v>0.78798369034674676</v>
      </c>
      <c r="I167" s="8">
        <f t="shared" si="20"/>
        <v>0.30866348507009572</v>
      </c>
      <c r="J167" s="8">
        <f t="shared" si="20"/>
        <v>0.51747731733872782</v>
      </c>
      <c r="K167" s="8">
        <f t="shared" si="20"/>
        <v>3.3155634485342853E-2</v>
      </c>
      <c r="L167" s="8">
        <f t="shared" si="20"/>
        <v>0.39213154785369503</v>
      </c>
      <c r="M167" s="8">
        <f t="shared" si="20"/>
        <v>0.26399402963678104</v>
      </c>
      <c r="N167" s="8">
        <f t="shared" si="20"/>
        <v>0.14867658093394379</v>
      </c>
      <c r="O167" s="8">
        <f t="shared" si="20"/>
        <v>0.23838412236336451</v>
      </c>
      <c r="P167" s="8">
        <f t="shared" si="20"/>
        <v>0.29133996788089922</v>
      </c>
      <c r="Q167" s="8">
        <f t="shared" si="20"/>
        <v>0.19264654909441292</v>
      </c>
      <c r="R167" s="8">
        <f t="shared" si="20"/>
        <v>0.26636811336456417</v>
      </c>
      <c r="S167" s="8">
        <f t="shared" si="20"/>
        <v>0.3066039220461686</v>
      </c>
      <c r="T167" s="8">
        <f t="shared" si="20"/>
        <v>-0.66114719328562943</v>
      </c>
      <c r="U167" s="8">
        <f t="shared" si="20"/>
        <v>-0.57512571597225637</v>
      </c>
      <c r="X167" s="15"/>
      <c r="Y167" s="16"/>
    </row>
    <row r="168" spans="1:48" x14ac:dyDescent="0.35">
      <c r="A168" t="str">
        <f t="shared" ref="A168:U168" si="21">A152</f>
        <v>ccb</v>
      </c>
      <c r="B168" t="str">
        <f t="shared" si="21"/>
        <v>Blank</v>
      </c>
      <c r="C168" t="str">
        <f t="shared" si="21"/>
        <v>ppb</v>
      </c>
      <c r="D168" s="8">
        <f t="shared" si="21"/>
        <v>-5.5162138080861141</v>
      </c>
      <c r="E168" s="8">
        <f t="shared" si="21"/>
        <v>-3.9534952418986546</v>
      </c>
      <c r="F168" s="8">
        <f t="shared" si="21"/>
        <v>0.69795886297035858</v>
      </c>
      <c r="G168" s="8">
        <f t="shared" si="21"/>
        <v>0.70448004897380101</v>
      </c>
      <c r="H168" s="8">
        <f t="shared" si="21"/>
        <v>0.78399498289246627</v>
      </c>
      <c r="I168" s="8">
        <f t="shared" si="21"/>
        <v>0.30359053370413996</v>
      </c>
      <c r="J168" s="8">
        <f t="shared" si="21"/>
        <v>0.51342764932114149</v>
      </c>
      <c r="K168" s="8">
        <f t="shared" si="21"/>
        <v>2.8414580550770563E-2</v>
      </c>
      <c r="L168" s="8">
        <f t="shared" si="21"/>
        <v>0.38746244994394269</v>
      </c>
      <c r="M168" s="8">
        <f t="shared" si="21"/>
        <v>0.25958591523051128</v>
      </c>
      <c r="N168" s="8">
        <f t="shared" si="21"/>
        <v>0.14468767846312841</v>
      </c>
      <c r="O168" s="8">
        <f t="shared" si="21"/>
        <v>0.23376214604628937</v>
      </c>
      <c r="P168" s="8">
        <f t="shared" si="21"/>
        <v>0.28642166882310682</v>
      </c>
      <c r="Q168" s="8">
        <f t="shared" si="21"/>
        <v>0.18764549231603669</v>
      </c>
      <c r="R168" s="8">
        <f t="shared" si="21"/>
        <v>0.26213158001177267</v>
      </c>
      <c r="S168" s="8">
        <f t="shared" si="21"/>
        <v>0.30147920708578935</v>
      </c>
      <c r="T168" s="8">
        <f t="shared" si="21"/>
        <v>-0.6675178900686175</v>
      </c>
      <c r="U168" s="8">
        <f t="shared" si="21"/>
        <v>-0.57964968254455163</v>
      </c>
      <c r="X168" s="15"/>
      <c r="Y168" s="16"/>
    </row>
    <row r="169" spans="1:48" x14ac:dyDescent="0.35">
      <c r="C169" s="35" t="s">
        <v>245</v>
      </c>
      <c r="D169" s="37">
        <f>AVERAGE(D157:D168)</f>
        <v>-5.470428232835971</v>
      </c>
      <c r="E169" s="37">
        <f t="shared" ref="E169:U169" si="22">AVERAGE(E157:E168)</f>
        <v>-3.9071264045357186</v>
      </c>
      <c r="F169" s="37">
        <f t="shared" si="22"/>
        <v>0.69713008390124787</v>
      </c>
      <c r="G169" s="37">
        <f t="shared" si="22"/>
        <v>0.70330095965232708</v>
      </c>
      <c r="H169" s="37">
        <f t="shared" si="22"/>
        <v>0.78327218042843338</v>
      </c>
      <c r="I169" s="37">
        <f t="shared" si="22"/>
        <v>0.30306214581384622</v>
      </c>
      <c r="J169" s="37">
        <f t="shared" si="22"/>
        <v>0.51254068200535874</v>
      </c>
      <c r="K169" s="37">
        <f t="shared" si="22"/>
        <v>2.7603908706090582E-2</v>
      </c>
      <c r="L169" s="37">
        <f t="shared" si="22"/>
        <v>0.3874942781198612</v>
      </c>
      <c r="M169" s="37">
        <f t="shared" si="22"/>
        <v>0.26164756679387019</v>
      </c>
      <c r="N169" s="37">
        <f t="shared" si="22"/>
        <v>0.14367335006246709</v>
      </c>
      <c r="O169" s="37">
        <f t="shared" si="22"/>
        <v>0.23297755371226239</v>
      </c>
      <c r="P169" s="37">
        <f t="shared" si="22"/>
        <v>0.28597138136698502</v>
      </c>
      <c r="Q169" s="37">
        <f t="shared" si="22"/>
        <v>0.18692568354465658</v>
      </c>
      <c r="R169" s="37">
        <f t="shared" si="22"/>
        <v>0.26130157749135785</v>
      </c>
      <c r="S169" s="37">
        <f t="shared" si="22"/>
        <v>0.3007541429118073</v>
      </c>
      <c r="T169" s="37">
        <f t="shared" si="22"/>
        <v>-0.67029697421993062</v>
      </c>
      <c r="U169" s="37">
        <f t="shared" si="22"/>
        <v>-0.58073930289238429</v>
      </c>
      <c r="X169" s="15"/>
      <c r="Y169" s="9"/>
    </row>
    <row r="170" spans="1:48" x14ac:dyDescent="0.35">
      <c r="C170" s="18" t="s">
        <v>246</v>
      </c>
      <c r="D170" s="16">
        <f>STDEV(D157:D168)</f>
        <v>6.5063874029411897E-2</v>
      </c>
      <c r="E170" s="16">
        <f t="shared" ref="E170:U170" si="23">STDEV(E157:E168)</f>
        <v>6.7812771322598039E-2</v>
      </c>
      <c r="F170" s="16">
        <f t="shared" si="23"/>
        <v>2.3493167372890286E-3</v>
      </c>
      <c r="G170" s="16">
        <f t="shared" si="23"/>
        <v>2.8366788834649748E-3</v>
      </c>
      <c r="H170" s="16">
        <f t="shared" si="23"/>
        <v>2.1861169479260672E-3</v>
      </c>
      <c r="I170" s="16">
        <f t="shared" si="23"/>
        <v>2.4418577410431157E-3</v>
      </c>
      <c r="J170" s="16">
        <f t="shared" si="23"/>
        <v>2.1904701786477883E-3</v>
      </c>
      <c r="K170" s="16">
        <f t="shared" si="23"/>
        <v>2.6782263563811704E-3</v>
      </c>
      <c r="L170" s="16">
        <f t="shared" si="23"/>
        <v>3.438079096186169E-3</v>
      </c>
      <c r="M170" s="16">
        <f t="shared" si="23"/>
        <v>1.1858914578531367E-2</v>
      </c>
      <c r="N170" s="16">
        <f t="shared" si="23"/>
        <v>2.2170941782943205E-3</v>
      </c>
      <c r="O170" s="16">
        <f t="shared" si="23"/>
        <v>2.3687339468978284E-3</v>
      </c>
      <c r="P170" s="16">
        <f t="shared" si="23"/>
        <v>2.3085319847469619E-3</v>
      </c>
      <c r="Q170" s="16">
        <f t="shared" si="23"/>
        <v>2.4443411354446239E-3</v>
      </c>
      <c r="R170" s="16">
        <f t="shared" si="23"/>
        <v>2.2361365173713234E-3</v>
      </c>
      <c r="S170" s="16">
        <f t="shared" si="23"/>
        <v>2.4490136188300006E-3</v>
      </c>
      <c r="T170" s="16">
        <f t="shared" si="23"/>
        <v>4.0815196542472836E-3</v>
      </c>
      <c r="U170" s="16">
        <f t="shared" si="23"/>
        <v>2.3853450275923499E-3</v>
      </c>
      <c r="X170" s="15"/>
      <c r="Y170" s="16"/>
    </row>
    <row r="171" spans="1:48" x14ac:dyDescent="0.35">
      <c r="C171" s="18" t="s">
        <v>247</v>
      </c>
      <c r="D171">
        <f>COUNT(D157:D168)</f>
        <v>12</v>
      </c>
      <c r="E171">
        <f t="shared" ref="E171:U171" si="24">COUNT(E157:E168)</f>
        <v>12</v>
      </c>
      <c r="F171">
        <f t="shared" si="24"/>
        <v>12</v>
      </c>
      <c r="G171">
        <f t="shared" si="24"/>
        <v>12</v>
      </c>
      <c r="H171">
        <f t="shared" si="24"/>
        <v>12</v>
      </c>
      <c r="I171">
        <f t="shared" si="24"/>
        <v>12</v>
      </c>
      <c r="J171">
        <f t="shared" si="24"/>
        <v>12</v>
      </c>
      <c r="K171">
        <f t="shared" si="24"/>
        <v>12</v>
      </c>
      <c r="L171">
        <f t="shared" si="24"/>
        <v>12</v>
      </c>
      <c r="M171">
        <f t="shared" si="24"/>
        <v>12</v>
      </c>
      <c r="N171">
        <f t="shared" si="24"/>
        <v>12</v>
      </c>
      <c r="O171">
        <f t="shared" si="24"/>
        <v>12</v>
      </c>
      <c r="P171">
        <f t="shared" si="24"/>
        <v>12</v>
      </c>
      <c r="Q171">
        <f t="shared" si="24"/>
        <v>12</v>
      </c>
      <c r="R171">
        <f t="shared" si="24"/>
        <v>12</v>
      </c>
      <c r="S171">
        <f t="shared" si="24"/>
        <v>12</v>
      </c>
      <c r="T171">
        <f t="shared" si="24"/>
        <v>12</v>
      </c>
      <c r="U171">
        <f t="shared" si="24"/>
        <v>12</v>
      </c>
      <c r="X171" s="15"/>
      <c r="Y171" s="16"/>
    </row>
    <row r="172" spans="1:48" x14ac:dyDescent="0.35">
      <c r="C172" s="18" t="s">
        <v>248</v>
      </c>
      <c r="D172" s="16">
        <f>TINV(0.05,11)</f>
        <v>2.2009851600916384</v>
      </c>
      <c r="E172" s="16">
        <f t="shared" ref="E172:U172" si="25">TINV(0.05,11)</f>
        <v>2.2009851600916384</v>
      </c>
      <c r="F172" s="16">
        <f t="shared" si="25"/>
        <v>2.2009851600916384</v>
      </c>
      <c r="G172" s="16">
        <f t="shared" si="25"/>
        <v>2.2009851600916384</v>
      </c>
      <c r="H172" s="16">
        <f t="shared" si="25"/>
        <v>2.2009851600916384</v>
      </c>
      <c r="I172" s="16">
        <f t="shared" si="25"/>
        <v>2.2009851600916384</v>
      </c>
      <c r="J172" s="16">
        <f t="shared" si="25"/>
        <v>2.2009851600916384</v>
      </c>
      <c r="K172" s="16">
        <f t="shared" si="25"/>
        <v>2.2009851600916384</v>
      </c>
      <c r="L172" s="16">
        <f t="shared" si="25"/>
        <v>2.2009851600916384</v>
      </c>
      <c r="M172" s="16">
        <f t="shared" si="25"/>
        <v>2.2009851600916384</v>
      </c>
      <c r="N172" s="16">
        <f t="shared" si="25"/>
        <v>2.2009851600916384</v>
      </c>
      <c r="O172" s="16">
        <f t="shared" si="25"/>
        <v>2.2009851600916384</v>
      </c>
      <c r="P172" s="16">
        <f t="shared" si="25"/>
        <v>2.2009851600916384</v>
      </c>
      <c r="Q172" s="16">
        <f t="shared" si="25"/>
        <v>2.2009851600916384</v>
      </c>
      <c r="R172" s="16">
        <f t="shared" si="25"/>
        <v>2.2009851600916384</v>
      </c>
      <c r="S172" s="16">
        <f t="shared" si="25"/>
        <v>2.2009851600916384</v>
      </c>
      <c r="T172" s="16">
        <f t="shared" si="25"/>
        <v>2.2009851600916384</v>
      </c>
      <c r="U172" s="16">
        <f t="shared" si="25"/>
        <v>2.2009851600916384</v>
      </c>
    </row>
    <row r="173" spans="1:48" x14ac:dyDescent="0.35">
      <c r="C173" s="56" t="s">
        <v>249</v>
      </c>
      <c r="D173" s="57">
        <f>D170*D172</f>
        <v>0.14320462119680732</v>
      </c>
      <c r="E173" s="57">
        <f t="shared" ref="E173:U173" si="26">E170*E172</f>
        <v>0.14925490334572611</v>
      </c>
      <c r="F173" s="57">
        <f t="shared" si="26"/>
        <v>5.1708112751280583E-3</v>
      </c>
      <c r="G173" s="57">
        <f t="shared" si="26"/>
        <v>6.2434881264517277E-3</v>
      </c>
      <c r="H173" s="57">
        <f t="shared" si="26"/>
        <v>4.8116109606100984E-3</v>
      </c>
      <c r="I173" s="57">
        <f t="shared" si="26"/>
        <v>5.3744926510907887E-3</v>
      </c>
      <c r="J173" s="57">
        <f t="shared" si="26"/>
        <v>4.821192356827062E-3</v>
      </c>
      <c r="K173" s="57">
        <f t="shared" si="26"/>
        <v>5.8947364657612553E-3</v>
      </c>
      <c r="L173" s="57">
        <f t="shared" si="26"/>
        <v>7.5671610699270305E-3</v>
      </c>
      <c r="M173" s="57">
        <f t="shared" si="26"/>
        <v>2.6101295002141926E-2</v>
      </c>
      <c r="N173" s="57">
        <f t="shared" si="26"/>
        <v>4.8797913849513647E-3</v>
      </c>
      <c r="O173" s="57">
        <f t="shared" si="26"/>
        <v>5.2135482653274156E-3</v>
      </c>
      <c r="P173" s="57">
        <f t="shared" si="26"/>
        <v>5.08104464002496E-3</v>
      </c>
      <c r="Q173" s="57">
        <f t="shared" si="26"/>
        <v>5.3799585653151625E-3</v>
      </c>
      <c r="R173" s="57">
        <f t="shared" si="26"/>
        <v>4.9217032906732809E-3</v>
      </c>
      <c r="S173" s="57">
        <f t="shared" si="26"/>
        <v>5.3902426319071516E-3</v>
      </c>
      <c r="T173" s="57">
        <f t="shared" si="26"/>
        <v>8.9833641896206254E-3</v>
      </c>
      <c r="U173" s="57">
        <f t="shared" si="26"/>
        <v>5.2501090074291417E-3</v>
      </c>
    </row>
    <row r="174" spans="1:48" x14ac:dyDescent="0.35"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</row>
    <row r="175" spans="1:48" x14ac:dyDescent="0.35">
      <c r="X175" s="15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</row>
    <row r="176" spans="1:48" ht="23.5" x14ac:dyDescent="0.55000000000000004">
      <c r="A176" s="42" t="s">
        <v>332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33"/>
      <c r="U176" s="33"/>
      <c r="X176" s="15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</row>
    <row r="177" spans="1:48" x14ac:dyDescent="0.35">
      <c r="A177" s="15" t="s">
        <v>1</v>
      </c>
      <c r="B177" s="15" t="s">
        <v>292</v>
      </c>
      <c r="C177" s="15" t="s">
        <v>294</v>
      </c>
      <c r="D177" s="15" t="s">
        <v>183</v>
      </c>
      <c r="E177" s="15" t="s">
        <v>184</v>
      </c>
      <c r="F177" s="15" t="s">
        <v>185</v>
      </c>
      <c r="G177" s="15" t="s">
        <v>186</v>
      </c>
      <c r="H177" s="15" t="s">
        <v>187</v>
      </c>
      <c r="I177" s="15" t="s">
        <v>188</v>
      </c>
      <c r="J177" s="15" t="s">
        <v>189</v>
      </c>
      <c r="K177" s="15" t="s">
        <v>190</v>
      </c>
      <c r="L177" s="15" t="s">
        <v>191</v>
      </c>
      <c r="M177" s="15" t="s">
        <v>192</v>
      </c>
      <c r="N177" s="15" t="s">
        <v>193</v>
      </c>
      <c r="O177" s="15" t="s">
        <v>194</v>
      </c>
      <c r="P177" s="15" t="s">
        <v>195</v>
      </c>
      <c r="Q177" s="15" t="s">
        <v>196</v>
      </c>
      <c r="R177" s="17" t="s">
        <v>176</v>
      </c>
      <c r="S177" s="17" t="s">
        <v>179</v>
      </c>
      <c r="T177" s="15"/>
      <c r="V177" s="15"/>
      <c r="X177" s="15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:48" x14ac:dyDescent="0.35">
      <c r="A178" t="str">
        <f t="shared" ref="A178:C179" si="27">A132</f>
        <v>QC (L4_stockB)</v>
      </c>
      <c r="B178" t="str">
        <f t="shared" si="27"/>
        <v>Quality Control Standard</v>
      </c>
      <c r="C178" t="str">
        <f t="shared" si="27"/>
        <v>ppb</v>
      </c>
      <c r="D178" s="8">
        <f t="shared" ref="D178:S179" si="28">F132</f>
        <v>10.553903280380872</v>
      </c>
      <c r="E178" s="8">
        <f t="shared" si="28"/>
        <v>10.580553785875649</v>
      </c>
      <c r="F178" s="8">
        <f t="shared" si="28"/>
        <v>10.659164538679473</v>
      </c>
      <c r="G178" s="8">
        <f t="shared" si="28"/>
        <v>10.63509269533259</v>
      </c>
      <c r="H178" s="8">
        <f t="shared" si="28"/>
        <v>10.777585547226545</v>
      </c>
      <c r="I178" s="8">
        <f t="shared" si="28"/>
        <v>10.717677054323282</v>
      </c>
      <c r="J178" s="8">
        <f t="shared" si="28"/>
        <v>10.739977214358479</v>
      </c>
      <c r="K178" s="8">
        <f t="shared" si="28"/>
        <v>10.815150381432925</v>
      </c>
      <c r="L178" s="8">
        <f t="shared" si="28"/>
        <v>10.600776437220651</v>
      </c>
      <c r="M178" s="8">
        <f t="shared" si="28"/>
        <v>10.79236173225646</v>
      </c>
      <c r="N178" s="8">
        <f t="shared" si="28"/>
        <v>10.653115002053841</v>
      </c>
      <c r="O178" s="8">
        <f t="shared" si="28"/>
        <v>10.789347921608547</v>
      </c>
      <c r="P178" s="8">
        <f t="shared" si="28"/>
        <v>10.618722951663022</v>
      </c>
      <c r="Q178" s="8">
        <f t="shared" si="28"/>
        <v>10.739920169042197</v>
      </c>
      <c r="R178" s="8">
        <f t="shared" si="28"/>
        <v>10.464398356746106</v>
      </c>
      <c r="S178" s="8">
        <f t="shared" si="28"/>
        <v>10.362405044224698</v>
      </c>
      <c r="V178" s="15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</row>
    <row r="179" spans="1:48" x14ac:dyDescent="0.35">
      <c r="A179" t="str">
        <f t="shared" si="27"/>
        <v>QC (L4_stockB)</v>
      </c>
      <c r="B179" t="str">
        <f t="shared" si="27"/>
        <v>Quality Control Standard</v>
      </c>
      <c r="C179" t="str">
        <f t="shared" si="27"/>
        <v>ppb</v>
      </c>
      <c r="D179" s="8">
        <f t="shared" si="28"/>
        <v>10.59298092449618</v>
      </c>
      <c r="E179" s="8">
        <f t="shared" si="28"/>
        <v>10.626842105357921</v>
      </c>
      <c r="F179" s="8">
        <f t="shared" si="28"/>
        <v>10.721902421211524</v>
      </c>
      <c r="G179" s="8">
        <f t="shared" si="28"/>
        <v>10.613030865181994</v>
      </c>
      <c r="H179" s="8">
        <f t="shared" si="28"/>
        <v>10.770475552522385</v>
      </c>
      <c r="I179" s="8">
        <f t="shared" si="28"/>
        <v>10.703321128056206</v>
      </c>
      <c r="J179" s="8">
        <f t="shared" si="28"/>
        <v>10.747572394749668</v>
      </c>
      <c r="K179" s="8">
        <f t="shared" si="28"/>
        <v>10.835383685399577</v>
      </c>
      <c r="L179" s="8">
        <f t="shared" si="28"/>
        <v>10.612390438990596</v>
      </c>
      <c r="M179" s="8">
        <f t="shared" si="28"/>
        <v>10.808807492264654</v>
      </c>
      <c r="N179" s="8">
        <f t="shared" si="28"/>
        <v>10.607557554566071</v>
      </c>
      <c r="O179" s="8">
        <f t="shared" si="28"/>
        <v>10.816079972594071</v>
      </c>
      <c r="P179" s="8">
        <f t="shared" si="28"/>
        <v>10.610748964439447</v>
      </c>
      <c r="Q179" s="8">
        <f t="shared" si="28"/>
        <v>10.783432263521499</v>
      </c>
      <c r="R179" s="8">
        <f t="shared" si="28"/>
        <v>10.466273232368838</v>
      </c>
      <c r="S179" s="8">
        <f t="shared" si="28"/>
        <v>10.4057074448038</v>
      </c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</row>
    <row r="180" spans="1:48" x14ac:dyDescent="0.35">
      <c r="A180" t="str">
        <f>A150</f>
        <v>QC (L4_stockB)</v>
      </c>
      <c r="B180" t="str">
        <f>B150</f>
        <v>Quality Control Standard</v>
      </c>
      <c r="C180" t="str">
        <f>C150</f>
        <v>ppb</v>
      </c>
      <c r="D180" s="8">
        <f t="shared" ref="D180:S180" si="29">F150</f>
        <v>10.687238463443011</v>
      </c>
      <c r="E180" s="8">
        <f t="shared" si="29"/>
        <v>10.632912768304216</v>
      </c>
      <c r="F180" s="8">
        <f t="shared" si="29"/>
        <v>10.640454736734526</v>
      </c>
      <c r="G180" s="8">
        <f t="shared" si="29"/>
        <v>10.684438881060792</v>
      </c>
      <c r="H180" s="8">
        <f t="shared" si="29"/>
        <v>10.84398405980183</v>
      </c>
      <c r="I180" s="8">
        <f t="shared" si="29"/>
        <v>10.768359966654787</v>
      </c>
      <c r="J180" s="8">
        <f t="shared" si="29"/>
        <v>10.807781247215077</v>
      </c>
      <c r="K180" s="8">
        <f t="shared" si="29"/>
        <v>10.870775096576425</v>
      </c>
      <c r="L180" s="8">
        <f t="shared" si="29"/>
        <v>10.591974777742609</v>
      </c>
      <c r="M180" s="8">
        <f t="shared" si="29"/>
        <v>10.802848253772495</v>
      </c>
      <c r="N180" s="8">
        <f t="shared" si="29"/>
        <v>10.649699196256948</v>
      </c>
      <c r="O180" s="8">
        <f t="shared" si="29"/>
        <v>10.791285800845499</v>
      </c>
      <c r="P180" s="8">
        <f t="shared" si="29"/>
        <v>10.590314317498965</v>
      </c>
      <c r="Q180" s="8">
        <f t="shared" si="29"/>
        <v>10.744854340702156</v>
      </c>
      <c r="R180" s="8">
        <f t="shared" si="29"/>
        <v>10.487390437204866</v>
      </c>
      <c r="S180" s="8">
        <f t="shared" si="29"/>
        <v>10.370698272646885</v>
      </c>
    </row>
    <row r="181" spans="1:48" x14ac:dyDescent="0.35">
      <c r="C181" s="35" t="s">
        <v>245</v>
      </c>
      <c r="D181" s="38">
        <f t="shared" ref="D181:S181" si="30">AVERAGE(D178:D180)</f>
        <v>10.611374222773355</v>
      </c>
      <c r="E181" s="38">
        <f t="shared" si="30"/>
        <v>10.613436219845928</v>
      </c>
      <c r="F181" s="38">
        <f t="shared" si="30"/>
        <v>10.673840565541843</v>
      </c>
      <c r="G181" s="38">
        <f t="shared" si="30"/>
        <v>10.644187480525126</v>
      </c>
      <c r="H181" s="38">
        <f t="shared" si="30"/>
        <v>10.797348386516921</v>
      </c>
      <c r="I181" s="38">
        <f t="shared" si="30"/>
        <v>10.729786049678092</v>
      </c>
      <c r="J181" s="38">
        <f t="shared" si="30"/>
        <v>10.765110285441075</v>
      </c>
      <c r="K181" s="38">
        <f t="shared" si="30"/>
        <v>10.840436387802976</v>
      </c>
      <c r="L181" s="38">
        <f t="shared" si="30"/>
        <v>10.601713884651284</v>
      </c>
      <c r="M181" s="38">
        <f t="shared" si="30"/>
        <v>10.801339159431203</v>
      </c>
      <c r="N181" s="38">
        <f t="shared" si="30"/>
        <v>10.636790584292287</v>
      </c>
      <c r="O181" s="38">
        <f t="shared" si="30"/>
        <v>10.79890456501604</v>
      </c>
      <c r="P181" s="38">
        <f t="shared" si="30"/>
        <v>10.606595411200479</v>
      </c>
      <c r="Q181" s="38">
        <f t="shared" si="30"/>
        <v>10.756068924421951</v>
      </c>
      <c r="R181" s="38">
        <f t="shared" si="30"/>
        <v>10.472687342106603</v>
      </c>
      <c r="S181" s="38">
        <f t="shared" si="30"/>
        <v>10.379603587225127</v>
      </c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</row>
    <row r="182" spans="1:48" x14ac:dyDescent="0.35">
      <c r="C182" s="18" t="s">
        <v>246</v>
      </c>
      <c r="D182" s="16">
        <f t="shared" ref="D182:S182" si="31">STDEV(D178:D180)</f>
        <v>6.8544166977856924E-2</v>
      </c>
      <c r="E182" s="16">
        <f t="shared" si="31"/>
        <v>2.8638332441139662E-2</v>
      </c>
      <c r="F182" s="16">
        <f t="shared" si="31"/>
        <v>4.2661114026885008E-2</v>
      </c>
      <c r="G182" s="16">
        <f t="shared" si="31"/>
        <v>3.656244687121557E-2</v>
      </c>
      <c r="H182" s="16">
        <f t="shared" si="31"/>
        <v>4.054383458956437E-2</v>
      </c>
      <c r="I182" s="16">
        <f t="shared" si="31"/>
        <v>3.4168457061157245E-2</v>
      </c>
      <c r="J182" s="16">
        <f t="shared" si="31"/>
        <v>3.7148754021265169E-2</v>
      </c>
      <c r="K182" s="16">
        <f t="shared" si="31"/>
        <v>2.81544771729446E-2</v>
      </c>
      <c r="L182" s="16">
        <f t="shared" si="31"/>
        <v>1.0240064053122418E-2</v>
      </c>
      <c r="M182" s="16">
        <f t="shared" si="31"/>
        <v>8.3260903105821984E-3</v>
      </c>
      <c r="N182" s="16">
        <f t="shared" si="31"/>
        <v>2.5374090181539178E-2</v>
      </c>
      <c r="O182" s="16">
        <f t="shared" si="31"/>
        <v>1.4905865056678161E-2</v>
      </c>
      <c r="P182" s="16">
        <f t="shared" si="31"/>
        <v>1.4652700336406163E-2</v>
      </c>
      <c r="Q182" s="16">
        <f t="shared" si="31"/>
        <v>2.3825422504126604E-2</v>
      </c>
      <c r="R182" s="16">
        <f t="shared" si="31"/>
        <v>1.276771489936991E-2</v>
      </c>
      <c r="S182" s="16">
        <f t="shared" si="31"/>
        <v>2.2983753931448313E-2</v>
      </c>
      <c r="U182" s="15"/>
      <c r="V182" s="15"/>
    </row>
    <row r="183" spans="1:48" s="15" customFormat="1" x14ac:dyDescent="0.35">
      <c r="A183"/>
      <c r="B183"/>
      <c r="C183" s="18" t="s">
        <v>250</v>
      </c>
      <c r="D183" s="8">
        <v>10.07957</v>
      </c>
      <c r="E183" s="8">
        <v>10.07957</v>
      </c>
      <c r="F183" s="8">
        <v>10.07957</v>
      </c>
      <c r="G183" s="8">
        <v>10.07957</v>
      </c>
      <c r="H183" s="8">
        <v>10.07957</v>
      </c>
      <c r="I183" s="8">
        <v>10.07957</v>
      </c>
      <c r="J183" s="8">
        <v>10.07957</v>
      </c>
      <c r="K183" s="8">
        <v>10.07957</v>
      </c>
      <c r="L183" s="8">
        <v>10.07957</v>
      </c>
      <c r="M183" s="8">
        <v>10.07957</v>
      </c>
      <c r="N183" s="8">
        <v>10.07957</v>
      </c>
      <c r="O183" s="8">
        <v>10.07957</v>
      </c>
      <c r="P183" s="8">
        <v>10.07957</v>
      </c>
      <c r="Q183" s="8">
        <v>10.07957</v>
      </c>
      <c r="R183" s="8">
        <v>10.07957</v>
      </c>
      <c r="S183" s="8">
        <v>10.07957</v>
      </c>
      <c r="T183"/>
      <c r="U183"/>
      <c r="V183"/>
      <c r="AK183"/>
      <c r="AL183"/>
      <c r="AM183"/>
      <c r="AN183"/>
      <c r="AO183"/>
      <c r="AP183"/>
      <c r="AQ183"/>
      <c r="AR183"/>
      <c r="AS183"/>
      <c r="AT183"/>
      <c r="AU183"/>
      <c r="AV183"/>
    </row>
    <row r="184" spans="1:48" x14ac:dyDescent="0.35">
      <c r="C184" s="18" t="s">
        <v>251</v>
      </c>
      <c r="D184" s="16">
        <f t="shared" ref="D184:F184" si="32">D181/D183</f>
        <v>1.0527606061343247</v>
      </c>
      <c r="E184" s="16">
        <f t="shared" si="32"/>
        <v>1.0529651780627476</v>
      </c>
      <c r="F184" s="16">
        <f t="shared" si="32"/>
        <v>1.0589579283185535</v>
      </c>
      <c r="G184" s="16">
        <f t="shared" ref="G184" si="33">G181/G183</f>
        <v>1.0560160285136295</v>
      </c>
      <c r="H184" s="16">
        <f t="shared" ref="H184" si="34">H181/H183</f>
        <v>1.0712112110454037</v>
      </c>
      <c r="I184" s="16">
        <f t="shared" ref="I184:J184" si="35">I181/I183</f>
        <v>1.0645083123266261</v>
      </c>
      <c r="J184" s="16">
        <f t="shared" si="35"/>
        <v>1.0680128502943156</v>
      </c>
      <c r="K184" s="16">
        <f t="shared" ref="K184" si="36">K181/K183</f>
        <v>1.0754859967045196</v>
      </c>
      <c r="L184" s="16">
        <f t="shared" ref="L184" si="37">L181/L183</f>
        <v>1.0518021983726769</v>
      </c>
      <c r="M184" s="16">
        <f t="shared" ref="M184:N184" si="38">M181/M183</f>
        <v>1.0716071379464802</v>
      </c>
      <c r="N184" s="16">
        <f t="shared" si="38"/>
        <v>1.0552821781377864</v>
      </c>
      <c r="O184" s="16">
        <f t="shared" ref="O184" si="39">O181/O183</f>
        <v>1.0713656004190695</v>
      </c>
      <c r="P184" s="16">
        <f t="shared" ref="P184" si="40">P181/P183</f>
        <v>1.0522864974597606</v>
      </c>
      <c r="Q184" s="16">
        <f t="shared" ref="Q184:R184" si="41">Q181/Q183</f>
        <v>1.0671158516109269</v>
      </c>
      <c r="R184" s="16">
        <f t="shared" si="41"/>
        <v>1.039001400070301</v>
      </c>
      <c r="S184" s="16">
        <f t="shared" ref="S184" si="42">S181/S183</f>
        <v>1.0297665066292636</v>
      </c>
    </row>
    <row r="185" spans="1:48" x14ac:dyDescent="0.35">
      <c r="C185" s="18" t="s">
        <v>252</v>
      </c>
      <c r="D185" t="s">
        <v>253</v>
      </c>
      <c r="E185" t="s">
        <v>253</v>
      </c>
      <c r="F185" t="s">
        <v>253</v>
      </c>
      <c r="G185" t="s">
        <v>253</v>
      </c>
      <c r="H185" t="s">
        <v>253</v>
      </c>
      <c r="I185" t="s">
        <v>253</v>
      </c>
      <c r="J185" t="s">
        <v>253</v>
      </c>
      <c r="K185" t="s">
        <v>253</v>
      </c>
      <c r="L185" t="s">
        <v>253</v>
      </c>
      <c r="M185" t="s">
        <v>253</v>
      </c>
      <c r="N185" t="s">
        <v>253</v>
      </c>
      <c r="O185" t="s">
        <v>253</v>
      </c>
      <c r="P185" t="s">
        <v>253</v>
      </c>
      <c r="Q185" t="s">
        <v>253</v>
      </c>
      <c r="R185" t="s">
        <v>254</v>
      </c>
      <c r="S185" t="s">
        <v>254</v>
      </c>
    </row>
    <row r="187" spans="1:48" x14ac:dyDescent="0.35">
      <c r="C187" s="13"/>
    </row>
    <row r="188" spans="1:48" ht="23.5" x14ac:dyDescent="0.55000000000000004">
      <c r="A188" s="42" t="s">
        <v>334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</row>
    <row r="189" spans="1:48" x14ac:dyDescent="0.35">
      <c r="A189" s="15" t="s">
        <v>1</v>
      </c>
      <c r="B189" s="15" t="s">
        <v>292</v>
      </c>
      <c r="C189" s="15" t="s">
        <v>300</v>
      </c>
      <c r="D189" s="15" t="s">
        <v>181</v>
      </c>
      <c r="E189" s="15" t="s">
        <v>182</v>
      </c>
      <c r="F189" s="15" t="s">
        <v>183</v>
      </c>
      <c r="G189" s="15" t="s">
        <v>184</v>
      </c>
      <c r="H189" s="15" t="s">
        <v>185</v>
      </c>
      <c r="I189" s="15" t="s">
        <v>186</v>
      </c>
      <c r="J189" s="15" t="s">
        <v>187</v>
      </c>
      <c r="K189" s="15" t="s">
        <v>188</v>
      </c>
      <c r="L189" s="15" t="s">
        <v>189</v>
      </c>
      <c r="M189" s="15" t="s">
        <v>190</v>
      </c>
      <c r="N189" s="15" t="s">
        <v>191</v>
      </c>
      <c r="O189" s="15" t="s">
        <v>192</v>
      </c>
      <c r="P189" s="15" t="s">
        <v>193</v>
      </c>
      <c r="Q189" s="15" t="s">
        <v>194</v>
      </c>
      <c r="R189" s="15" t="s">
        <v>195</v>
      </c>
      <c r="S189" s="15" t="s">
        <v>196</v>
      </c>
      <c r="T189" s="17" t="s">
        <v>176</v>
      </c>
      <c r="U189" s="17" t="s">
        <v>179</v>
      </c>
      <c r="V189" s="15"/>
    </row>
    <row r="190" spans="1:48" x14ac:dyDescent="0.35">
      <c r="A190" t="s">
        <v>91</v>
      </c>
      <c r="B190" t="s">
        <v>281</v>
      </c>
      <c r="C190" s="61">
        <v>8.2824448559269719</v>
      </c>
      <c r="D190" s="58">
        <f t="shared" ref="D190:U190" si="43">D138*$C190</f>
        <v>-46.59011468209625</v>
      </c>
      <c r="E190" s="58">
        <f t="shared" si="43"/>
        <v>-33.660742563377724</v>
      </c>
      <c r="F190" s="9">
        <f t="shared" si="43"/>
        <v>5.7580036530790837</v>
      </c>
      <c r="G190" s="9">
        <f t="shared" si="43"/>
        <v>5.8066937889633561</v>
      </c>
      <c r="H190" s="9">
        <f t="shared" si="43"/>
        <v>6.4715789772618084</v>
      </c>
      <c r="I190" s="9">
        <f t="shared" si="43"/>
        <v>2.4914058631136795</v>
      </c>
      <c r="J190" s="9">
        <f t="shared" si="43"/>
        <v>4.2270592854586724</v>
      </c>
      <c r="K190" s="9">
        <f t="shared" si="43"/>
        <v>0.20816721235168725</v>
      </c>
      <c r="L190" s="9">
        <f t="shared" si="43"/>
        <v>3.183883089953786</v>
      </c>
      <c r="M190" s="9">
        <f t="shared" si="43"/>
        <v>2.1120177003311662</v>
      </c>
      <c r="N190" s="9">
        <f t="shared" si="43"/>
        <v>1.1723946104604983</v>
      </c>
      <c r="O190" s="9">
        <f t="shared" si="43"/>
        <v>1.9145147868675549</v>
      </c>
      <c r="P190" s="9">
        <f t="shared" si="43"/>
        <v>2.354311267928296</v>
      </c>
      <c r="Q190" s="9">
        <f t="shared" si="43"/>
        <v>1.533020477516041</v>
      </c>
      <c r="R190" s="9">
        <f t="shared" si="43"/>
        <v>2.1500429912991748</v>
      </c>
      <c r="S190" s="9">
        <f t="shared" si="43"/>
        <v>2.4734219577681</v>
      </c>
      <c r="T190" s="58">
        <f t="shared" si="43"/>
        <v>-5.5575122354295319</v>
      </c>
      <c r="U190" s="58">
        <f t="shared" si="43"/>
        <v>-4.8274597444079701</v>
      </c>
    </row>
    <row r="191" spans="1:48" x14ac:dyDescent="0.35">
      <c r="A191" t="s">
        <v>94</v>
      </c>
      <c r="B191" t="s">
        <v>282</v>
      </c>
      <c r="C191" s="61">
        <v>8.4718014236174497</v>
      </c>
      <c r="D191" s="58">
        <f t="shared" ref="D191:U191" si="44">D139*$C191</f>
        <v>-45.335131850884835</v>
      </c>
      <c r="E191" s="58">
        <f t="shared" si="44"/>
        <v>-32.066773913981947</v>
      </c>
      <c r="F191" s="9">
        <f t="shared" si="44"/>
        <v>5.9240193745496441</v>
      </c>
      <c r="G191" s="9">
        <f t="shared" si="44"/>
        <v>6.0246284325407604</v>
      </c>
      <c r="H191" s="9">
        <f t="shared" si="44"/>
        <v>6.6295245852575588</v>
      </c>
      <c r="I191" s="9">
        <f t="shared" si="44"/>
        <v>2.5886008327361107</v>
      </c>
      <c r="J191" s="9">
        <f t="shared" si="44"/>
        <v>4.3356534745070086</v>
      </c>
      <c r="K191" s="9">
        <f t="shared" si="44"/>
        <v>0.21383227669257537</v>
      </c>
      <c r="L191" s="9">
        <f t="shared" si="44"/>
        <v>3.267767608022726</v>
      </c>
      <c r="M191" s="9">
        <f t="shared" si="44"/>
        <v>2.1628539148689816</v>
      </c>
      <c r="N191" s="9">
        <f t="shared" si="44"/>
        <v>1.2085957533475464</v>
      </c>
      <c r="O191" s="9">
        <f t="shared" si="44"/>
        <v>1.9601689665920778</v>
      </c>
      <c r="P191" s="9">
        <f t="shared" si="44"/>
        <v>2.413541492430423</v>
      </c>
      <c r="Q191" s="9">
        <f t="shared" si="44"/>
        <v>1.569002161274617</v>
      </c>
      <c r="R191" s="9">
        <f t="shared" si="44"/>
        <v>2.20697552913377</v>
      </c>
      <c r="S191" s="9">
        <f t="shared" si="44"/>
        <v>2.5307168256308161</v>
      </c>
      <c r="T191" s="58">
        <f t="shared" si="44"/>
        <v>-5.6813021385876237</v>
      </c>
      <c r="U191" s="58">
        <f t="shared" si="44"/>
        <v>-4.8767986020515952</v>
      </c>
    </row>
    <row r="192" spans="1:48" x14ac:dyDescent="0.35">
      <c r="A192" t="s">
        <v>97</v>
      </c>
      <c r="B192" t="s">
        <v>283</v>
      </c>
      <c r="C192" s="61">
        <v>4898.6182646173829</v>
      </c>
      <c r="D192" s="58">
        <f t="shared" ref="D192:U192" si="45">D140*$C192</f>
        <v>-24237.715625047796</v>
      </c>
      <c r="E192" s="58">
        <f t="shared" si="45"/>
        <v>-16567.226210211884</v>
      </c>
      <c r="F192" s="9">
        <f t="shared" si="45"/>
        <v>4140.5962269574384</v>
      </c>
      <c r="G192" s="9">
        <f t="shared" si="45"/>
        <v>4924.3927224647623</v>
      </c>
      <c r="H192" s="9">
        <f t="shared" si="45"/>
        <v>4000.1174042902462</v>
      </c>
      <c r="I192" s="9">
        <f t="shared" si="45"/>
        <v>2223.0977185984261</v>
      </c>
      <c r="J192" s="9">
        <f t="shared" si="45"/>
        <v>2666.2216231156617</v>
      </c>
      <c r="K192" s="9">
        <f t="shared" si="45"/>
        <v>160.27944195914102</v>
      </c>
      <c r="L192" s="9">
        <f t="shared" si="45"/>
        <v>2044.7228137452378</v>
      </c>
      <c r="M192" s="9">
        <f t="shared" si="45"/>
        <v>1280.1644550781195</v>
      </c>
      <c r="N192" s="9">
        <f t="shared" si="45"/>
        <v>819.98314570597984</v>
      </c>
      <c r="O192" s="9">
        <f t="shared" si="45"/>
        <v>1158.767644684433</v>
      </c>
      <c r="P192" s="9">
        <f t="shared" si="45"/>
        <v>1465.1123189204661</v>
      </c>
      <c r="Q192" s="9">
        <f t="shared" si="45"/>
        <v>917.41401517444478</v>
      </c>
      <c r="R192" s="9">
        <f t="shared" si="45"/>
        <v>1328.1605909275825</v>
      </c>
      <c r="S192" s="9">
        <f t="shared" si="45"/>
        <v>1473.7252007090847</v>
      </c>
      <c r="T192" s="58">
        <f t="shared" si="45"/>
        <v>-3043.8657876942784</v>
      </c>
      <c r="U192" s="58">
        <f t="shared" si="45"/>
        <v>-1948.3221042601624</v>
      </c>
    </row>
    <row r="193" spans="1:48" x14ac:dyDescent="0.35">
      <c r="A193" t="s">
        <v>99</v>
      </c>
      <c r="B193" t="s">
        <v>284</v>
      </c>
      <c r="C193" s="61">
        <v>4214.5563766461819</v>
      </c>
      <c r="D193" s="9">
        <f t="shared" ref="D193:U193" si="46">D141*$C193</f>
        <v>16520.712953644688</v>
      </c>
      <c r="E193" s="9">
        <f t="shared" si="46"/>
        <v>23173.162092241851</v>
      </c>
      <c r="F193" s="9">
        <f t="shared" si="46"/>
        <v>18876.141659720954</v>
      </c>
      <c r="G193" s="9">
        <f t="shared" si="46"/>
        <v>65949.716092173257</v>
      </c>
      <c r="H193" s="9">
        <f t="shared" si="46"/>
        <v>10889.747988706382</v>
      </c>
      <c r="I193" s="9">
        <f t="shared" si="46"/>
        <v>38948.362273154489</v>
      </c>
      <c r="J193" s="9">
        <f t="shared" si="46"/>
        <v>12915.295198040778</v>
      </c>
      <c r="K193" s="9">
        <f t="shared" si="46"/>
        <v>2394.8637789339605</v>
      </c>
      <c r="L193" s="9">
        <f t="shared" si="46"/>
        <v>11913.295562338564</v>
      </c>
      <c r="M193" s="9">
        <f t="shared" si="46"/>
        <v>2556.0112249105482</v>
      </c>
      <c r="N193" s="9">
        <f t="shared" si="46"/>
        <v>9378.3430359469839</v>
      </c>
      <c r="O193" s="9">
        <f t="shared" si="46"/>
        <v>2667.5708218353798</v>
      </c>
      <c r="P193" s="9">
        <f t="shared" si="46"/>
        <v>5660.7202453862947</v>
      </c>
      <c r="Q193" s="9">
        <f t="shared" si="46"/>
        <v>1388.4873757892872</v>
      </c>
      <c r="R193" s="9">
        <f t="shared" si="46"/>
        <v>4822.2310035845594</v>
      </c>
      <c r="S193" s="9">
        <f t="shared" si="46"/>
        <v>1819.5504184546933</v>
      </c>
      <c r="T193" s="9">
        <f t="shared" si="46"/>
        <v>2177.4588045286837</v>
      </c>
      <c r="U193" s="9">
        <f t="shared" si="46"/>
        <v>35807.106906863861</v>
      </c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</row>
    <row r="194" spans="1:48" x14ac:dyDescent="0.35">
      <c r="A194" t="s">
        <v>101</v>
      </c>
      <c r="B194" t="s">
        <v>285</v>
      </c>
      <c r="C194" s="61">
        <v>4443.0067644810897</v>
      </c>
      <c r="D194" s="58">
        <f t="shared" ref="D194:U194" si="47">D142*$C194</f>
        <v>-22804.413648283306</v>
      </c>
      <c r="E194" s="58">
        <f t="shared" si="47"/>
        <v>-15875.772067114984</v>
      </c>
      <c r="F194" s="9">
        <f t="shared" si="47"/>
        <v>6915.1224935416058</v>
      </c>
      <c r="G194" s="9">
        <f t="shared" si="47"/>
        <v>8729.7034061232789</v>
      </c>
      <c r="H194" s="9">
        <f t="shared" si="47"/>
        <v>4260.8434881932126</v>
      </c>
      <c r="I194" s="9">
        <f t="shared" si="47"/>
        <v>4693.0326553125897</v>
      </c>
      <c r="J194" s="9">
        <f t="shared" si="47"/>
        <v>2922.836547291553</v>
      </c>
      <c r="K194" s="9">
        <f t="shared" si="47"/>
        <v>262.22758377656095</v>
      </c>
      <c r="L194" s="9">
        <f t="shared" si="47"/>
        <v>2320.5733546679321</v>
      </c>
      <c r="M194" s="9">
        <f t="shared" si="47"/>
        <v>1219.2153690511395</v>
      </c>
      <c r="N194" s="9">
        <f t="shared" si="47"/>
        <v>1176.4039753309346</v>
      </c>
      <c r="O194" s="9">
        <f t="shared" si="47"/>
        <v>1137.6090139092489</v>
      </c>
      <c r="P194" s="9">
        <f t="shared" si="47"/>
        <v>1568.923217765865</v>
      </c>
      <c r="Q194" s="9">
        <f t="shared" si="47"/>
        <v>865.2739924980101</v>
      </c>
      <c r="R194" s="9">
        <f t="shared" si="47"/>
        <v>1417.8500259154348</v>
      </c>
      <c r="S194" s="9">
        <f t="shared" si="47"/>
        <v>1365.4356022286811</v>
      </c>
      <c r="T194" s="58">
        <f t="shared" si="47"/>
        <v>-2387.1539692900387</v>
      </c>
      <c r="U194" s="9">
        <f t="shared" si="47"/>
        <v>763.11184815050353</v>
      </c>
    </row>
    <row r="195" spans="1:48" s="15" customFormat="1" x14ac:dyDescent="0.35">
      <c r="A195" t="s">
        <v>103</v>
      </c>
      <c r="B195" t="s">
        <v>286</v>
      </c>
      <c r="C195" s="61">
        <v>4257.0532566299207</v>
      </c>
      <c r="D195" s="58">
        <f t="shared" ref="D195:U195" si="48">D143*$C195</f>
        <v>-9501.9972454703293</v>
      </c>
      <c r="E195" s="58">
        <f t="shared" si="48"/>
        <v>-3028.0559043646031</v>
      </c>
      <c r="F195" s="9">
        <f t="shared" si="48"/>
        <v>28267.680599489846</v>
      </c>
      <c r="G195" s="9">
        <f t="shared" si="48"/>
        <v>81580.279611615435</v>
      </c>
      <c r="H195" s="9">
        <f t="shared" si="48"/>
        <v>13912.644028400824</v>
      </c>
      <c r="I195" s="9">
        <f t="shared" si="48"/>
        <v>51501.009366123391</v>
      </c>
      <c r="J195" s="9">
        <f t="shared" si="48"/>
        <v>14616.551242057732</v>
      </c>
      <c r="K195" s="9">
        <f t="shared" si="48"/>
        <v>2942.7404576606041</v>
      </c>
      <c r="L195" s="9">
        <f t="shared" si="48"/>
        <v>13148.398721939198</v>
      </c>
      <c r="M195" s="9">
        <f t="shared" si="48"/>
        <v>2488.5389938431381</v>
      </c>
      <c r="N195" s="9">
        <f t="shared" si="48"/>
        <v>8225.8865102878117</v>
      </c>
      <c r="O195" s="9">
        <f t="shared" si="48"/>
        <v>2318.2174465176672</v>
      </c>
      <c r="P195" s="9">
        <f t="shared" si="48"/>
        <v>4402.4945497203835</v>
      </c>
      <c r="Q195" s="9">
        <f t="shared" si="48"/>
        <v>1186.0464802107331</v>
      </c>
      <c r="R195" s="9">
        <f t="shared" si="48"/>
        <v>3329.1985134053575</v>
      </c>
      <c r="S195" s="9">
        <f t="shared" si="48"/>
        <v>1608.1022081013848</v>
      </c>
      <c r="T195" s="58">
        <f t="shared" si="48"/>
        <v>-1046.5170043027122</v>
      </c>
      <c r="U195" s="9">
        <f t="shared" si="48"/>
        <v>31520.292887714342</v>
      </c>
      <c r="V195"/>
      <c r="AK195"/>
      <c r="AL195"/>
      <c r="AM195"/>
      <c r="AN195"/>
      <c r="AO195"/>
      <c r="AP195"/>
      <c r="AQ195"/>
      <c r="AR195"/>
      <c r="AS195"/>
      <c r="AT195"/>
      <c r="AU195"/>
      <c r="AV195"/>
    </row>
    <row r="196" spans="1:48" x14ac:dyDescent="0.35">
      <c r="A196" t="s">
        <v>105</v>
      </c>
      <c r="B196" t="s">
        <v>287</v>
      </c>
      <c r="C196" s="61">
        <v>4063.632963989623</v>
      </c>
      <c r="D196" s="58">
        <f t="shared" ref="D196:U196" si="49">D144*$C196</f>
        <v>-16343.0975709949</v>
      </c>
      <c r="E196" s="58">
        <f t="shared" si="49"/>
        <v>-10085.897043763103</v>
      </c>
      <c r="F196" s="9">
        <f t="shared" si="49"/>
        <v>4196.5498869029216</v>
      </c>
      <c r="G196" s="9">
        <f t="shared" si="49"/>
        <v>5627.1280166832175</v>
      </c>
      <c r="H196" s="9">
        <f t="shared" si="49"/>
        <v>3489.6191152358701</v>
      </c>
      <c r="I196" s="9">
        <f t="shared" si="49"/>
        <v>2502.6783719591358</v>
      </c>
      <c r="J196" s="9">
        <f t="shared" si="49"/>
        <v>2328.5310091711431</v>
      </c>
      <c r="K196" s="9">
        <f t="shared" si="49"/>
        <v>157.08175983219425</v>
      </c>
      <c r="L196" s="9">
        <f t="shared" si="49"/>
        <v>1794.4996501871844</v>
      </c>
      <c r="M196" s="9">
        <f t="shared" si="49"/>
        <v>1070.4794734856634</v>
      </c>
      <c r="N196" s="9">
        <f t="shared" si="49"/>
        <v>790.11883982560664</v>
      </c>
      <c r="O196" s="9">
        <f t="shared" si="49"/>
        <v>986.36857046067826</v>
      </c>
      <c r="P196" s="9">
        <f t="shared" si="49"/>
        <v>1283.7439288298101</v>
      </c>
      <c r="Q196" s="9">
        <f t="shared" si="49"/>
        <v>772.3544610210804</v>
      </c>
      <c r="R196" s="9">
        <f t="shared" si="49"/>
        <v>1176.4656685599798</v>
      </c>
      <c r="S196" s="9">
        <f t="shared" si="49"/>
        <v>1232.8235552271292</v>
      </c>
      <c r="T196" s="58">
        <f t="shared" si="49"/>
        <v>-2154.2884746127143</v>
      </c>
      <c r="U196" s="58">
        <f t="shared" si="49"/>
        <v>-771.35631569271629</v>
      </c>
    </row>
    <row r="197" spans="1:48" x14ac:dyDescent="0.35">
      <c r="A197" t="s">
        <v>107</v>
      </c>
      <c r="B197" t="s">
        <v>288</v>
      </c>
      <c r="C197" s="61">
        <v>3980.0305174988544</v>
      </c>
      <c r="D197" s="9">
        <f t="shared" ref="D197:U197" si="50">D145*$C197</f>
        <v>84432.068207347998</v>
      </c>
      <c r="E197" s="9">
        <f t="shared" si="50"/>
        <v>90712.498701537508</v>
      </c>
      <c r="F197" s="9">
        <f t="shared" si="50"/>
        <v>15453.488758292619</v>
      </c>
      <c r="G197" s="9">
        <f t="shared" si="50"/>
        <v>35386.941474691062</v>
      </c>
      <c r="H197" s="9">
        <f t="shared" si="50"/>
        <v>6880.6196700620667</v>
      </c>
      <c r="I197" s="9">
        <f t="shared" si="50"/>
        <v>16694.11780326939</v>
      </c>
      <c r="J197" s="9">
        <f t="shared" si="50"/>
        <v>5683.1862868492663</v>
      </c>
      <c r="K197" s="9">
        <f t="shared" si="50"/>
        <v>819.17917108098993</v>
      </c>
      <c r="L197" s="9">
        <f t="shared" si="50"/>
        <v>5407.0669940206617</v>
      </c>
      <c r="M197" s="9">
        <f t="shared" si="50"/>
        <v>1680.0796531895344</v>
      </c>
      <c r="N197" s="9">
        <f t="shared" si="50"/>
        <v>5334.4154762074904</v>
      </c>
      <c r="O197" s="9">
        <f t="shared" si="50"/>
        <v>1964.9467634663415</v>
      </c>
      <c r="P197" s="9">
        <f t="shared" si="50"/>
        <v>4377.3521821178902</v>
      </c>
      <c r="Q197" s="9">
        <f t="shared" si="50"/>
        <v>1262.3525113427661</v>
      </c>
      <c r="R197" s="9">
        <f t="shared" si="50"/>
        <v>4583.363620436673</v>
      </c>
      <c r="S197" s="9">
        <f t="shared" si="50"/>
        <v>1741.7751250414183</v>
      </c>
      <c r="T197" s="9">
        <f t="shared" si="50"/>
        <v>10003.734545709676</v>
      </c>
      <c r="U197" s="9">
        <f t="shared" si="50"/>
        <v>23764.257627495117</v>
      </c>
    </row>
    <row r="198" spans="1:48" x14ac:dyDescent="0.35">
      <c r="A198" t="s">
        <v>109</v>
      </c>
      <c r="B198" t="s">
        <v>290</v>
      </c>
      <c r="C198" s="61">
        <v>3938.4421551866981</v>
      </c>
      <c r="D198" s="9">
        <f t="shared" ref="D198:U198" si="51">D146*$C198</f>
        <v>67641.448099243586</v>
      </c>
      <c r="E198" s="9">
        <f t="shared" si="51"/>
        <v>73586.206760925561</v>
      </c>
      <c r="F198" s="9">
        <f t="shared" si="51"/>
        <v>8271.9415926105412</v>
      </c>
      <c r="G198" s="9">
        <f t="shared" si="51"/>
        <v>12117.658460672092</v>
      </c>
      <c r="H198" s="9">
        <f t="shared" si="51"/>
        <v>4385.0620574846625</v>
      </c>
      <c r="I198" s="9">
        <f t="shared" si="51"/>
        <v>6691.899117732356</v>
      </c>
      <c r="J198" s="9">
        <f t="shared" si="51"/>
        <v>3197.7278182604514</v>
      </c>
      <c r="K198" s="9">
        <f t="shared" si="51"/>
        <v>385.21106154638494</v>
      </c>
      <c r="L198" s="9">
        <f t="shared" si="51"/>
        <v>2732.7457062356129</v>
      </c>
      <c r="M198" s="9">
        <f t="shared" si="51"/>
        <v>1181.4009467054134</v>
      </c>
      <c r="N198" s="9">
        <f t="shared" si="51"/>
        <v>1700.5561372902905</v>
      </c>
      <c r="O198" s="9">
        <f t="shared" si="51"/>
        <v>1151.2198318790738</v>
      </c>
      <c r="P198" s="9">
        <f t="shared" si="51"/>
        <v>1816.2269111476253</v>
      </c>
      <c r="Q198" s="9">
        <f t="shared" si="51"/>
        <v>834.92457286640911</v>
      </c>
      <c r="R198" s="9">
        <f t="shared" si="51"/>
        <v>1703.4864950063077</v>
      </c>
      <c r="S198" s="9">
        <f t="shared" si="51"/>
        <v>1287.9209326079824</v>
      </c>
      <c r="T198" s="58">
        <f t="shared" si="51"/>
        <v>-1634.1385968378731</v>
      </c>
      <c r="U198" s="9">
        <f t="shared" si="51"/>
        <v>5241.4207505003596</v>
      </c>
    </row>
    <row r="199" spans="1:48" x14ac:dyDescent="0.35">
      <c r="A199" t="s">
        <v>111</v>
      </c>
      <c r="B199" t="s">
        <v>289</v>
      </c>
      <c r="C199" s="61">
        <v>4276.2760891034322</v>
      </c>
      <c r="D199" s="9">
        <f t="shared" ref="D199:U199" si="52">D147*$C199</f>
        <v>43360.375493032268</v>
      </c>
      <c r="E199" s="9">
        <f t="shared" si="52"/>
        <v>48409.033559426032</v>
      </c>
      <c r="F199" s="9">
        <f t="shared" si="52"/>
        <v>16606.708655894352</v>
      </c>
      <c r="G199" s="9">
        <f t="shared" si="52"/>
        <v>44701.075042809309</v>
      </c>
      <c r="H199" s="9">
        <f t="shared" si="52"/>
        <v>7351.1528545878091</v>
      </c>
      <c r="I199" s="9">
        <f t="shared" si="52"/>
        <v>17782.843513974207</v>
      </c>
      <c r="J199" s="9">
        <f t="shared" si="52"/>
        <v>5751.5508666618134</v>
      </c>
      <c r="K199" s="9">
        <f t="shared" si="52"/>
        <v>903.67785157596234</v>
      </c>
      <c r="L199" s="9">
        <f t="shared" si="52"/>
        <v>4858.6139069161554</v>
      </c>
      <c r="M199" s="9">
        <f t="shared" si="52"/>
        <v>1581.4803762489707</v>
      </c>
      <c r="N199" s="9">
        <f t="shared" si="52"/>
        <v>3848.2684643813827</v>
      </c>
      <c r="O199" s="9">
        <f t="shared" si="52"/>
        <v>1644.5814051001669</v>
      </c>
      <c r="P199" s="9">
        <f t="shared" si="52"/>
        <v>3127.8485647506936</v>
      </c>
      <c r="Q199" s="9">
        <f t="shared" si="52"/>
        <v>1083.0989520102084</v>
      </c>
      <c r="R199" s="9">
        <f t="shared" si="52"/>
        <v>3001.9024176731373</v>
      </c>
      <c r="S199" s="9">
        <f t="shared" si="52"/>
        <v>1566.4231978239395</v>
      </c>
      <c r="T199" s="9">
        <f t="shared" si="52"/>
        <v>1584.0213987611342</v>
      </c>
      <c r="U199" s="9">
        <f t="shared" si="52"/>
        <v>13116.541910615762</v>
      </c>
    </row>
    <row r="200" spans="1:48" x14ac:dyDescent="0.35">
      <c r="A200" t="s">
        <v>113</v>
      </c>
      <c r="B200" t="s">
        <v>291</v>
      </c>
      <c r="C200" s="61">
        <v>4336.4699209302571</v>
      </c>
      <c r="D200" s="9">
        <f t="shared" ref="D200:U200" si="53">D148*$C200</f>
        <v>154366.21063808174</v>
      </c>
      <c r="E200" s="9">
        <f t="shared" si="53"/>
        <v>161817.54862609203</v>
      </c>
      <c r="F200" s="9">
        <f t="shared" si="53"/>
        <v>14395.939360207594</v>
      </c>
      <c r="G200" s="9">
        <f t="shared" si="53"/>
        <v>29586.481434350837</v>
      </c>
      <c r="H200" s="9">
        <f t="shared" si="53"/>
        <v>6223.46284751864</v>
      </c>
      <c r="I200" s="9">
        <f t="shared" si="53"/>
        <v>12747.851163883759</v>
      </c>
      <c r="J200" s="9">
        <f t="shared" si="53"/>
        <v>4444.3872213944342</v>
      </c>
      <c r="K200" s="9">
        <f t="shared" si="53"/>
        <v>622.39056382927708</v>
      </c>
      <c r="L200" s="9">
        <f t="shared" si="53"/>
        <v>3731.44261171486</v>
      </c>
      <c r="M200" s="9">
        <f t="shared" si="53"/>
        <v>1398.6933436056022</v>
      </c>
      <c r="N200" s="9">
        <f t="shared" si="53"/>
        <v>2484.0203985057428</v>
      </c>
      <c r="O200" s="9">
        <f t="shared" si="53"/>
        <v>1380.3722929046526</v>
      </c>
      <c r="P200" s="9">
        <f t="shared" si="53"/>
        <v>2277.0998302134908</v>
      </c>
      <c r="Q200" s="9">
        <f t="shared" si="53"/>
        <v>954.94787723862885</v>
      </c>
      <c r="R200" s="9">
        <f t="shared" si="53"/>
        <v>2047.7645268527922</v>
      </c>
      <c r="S200" s="9">
        <f t="shared" si="53"/>
        <v>1439.1762539721853</v>
      </c>
      <c r="T200" s="58">
        <f t="shared" si="53"/>
        <v>-1208.7595595338985</v>
      </c>
      <c r="U200" s="9">
        <f t="shared" si="53"/>
        <v>4828.8128669246089</v>
      </c>
    </row>
    <row r="202" spans="1:48" x14ac:dyDescent="0.35">
      <c r="P202" s="9"/>
    </row>
    <row r="203" spans="1:48" ht="23.5" x14ac:dyDescent="0.55000000000000004">
      <c r="A203" s="42" t="s">
        <v>335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48" x14ac:dyDescent="0.35">
      <c r="A204" s="15" t="s">
        <v>1</v>
      </c>
      <c r="B204" s="15" t="s">
        <v>292</v>
      </c>
      <c r="C204" s="15" t="s">
        <v>294</v>
      </c>
      <c r="D204" s="15" t="s">
        <v>181</v>
      </c>
      <c r="E204" s="15" t="s">
        <v>182</v>
      </c>
      <c r="F204" s="15" t="s">
        <v>183</v>
      </c>
      <c r="G204" s="15" t="s">
        <v>184</v>
      </c>
      <c r="H204" s="15" t="s">
        <v>185</v>
      </c>
      <c r="I204" s="15" t="s">
        <v>186</v>
      </c>
      <c r="J204" s="15" t="s">
        <v>187</v>
      </c>
      <c r="K204" s="15" t="s">
        <v>188</v>
      </c>
      <c r="L204" s="15" t="s">
        <v>189</v>
      </c>
      <c r="M204" s="15" t="s">
        <v>190</v>
      </c>
      <c r="N204" s="15" t="s">
        <v>191</v>
      </c>
      <c r="O204" s="15" t="s">
        <v>192</v>
      </c>
      <c r="P204" s="15" t="s">
        <v>193</v>
      </c>
      <c r="Q204" s="15" t="s">
        <v>194</v>
      </c>
      <c r="R204" s="15" t="s">
        <v>195</v>
      </c>
      <c r="S204" s="15" t="s">
        <v>196</v>
      </c>
      <c r="T204" s="17" t="s">
        <v>176</v>
      </c>
      <c r="U204" s="17" t="s">
        <v>179</v>
      </c>
      <c r="V204" s="15"/>
    </row>
    <row r="205" spans="1:48" x14ac:dyDescent="0.35">
      <c r="A205" t="s">
        <v>91</v>
      </c>
      <c r="B205" t="s">
        <v>281</v>
      </c>
      <c r="C205" t="s">
        <v>255</v>
      </c>
      <c r="D205" s="58" t="s">
        <v>257</v>
      </c>
      <c r="E205" s="58" t="s">
        <v>257</v>
      </c>
      <c r="F205" s="8">
        <f t="shared" ref="F205:S205" si="54">F190/1000</f>
        <v>5.7580036530790833E-3</v>
      </c>
      <c r="G205" s="8">
        <f t="shared" si="54"/>
        <v>5.8066937889633564E-3</v>
      </c>
      <c r="H205" s="8">
        <f t="shared" si="54"/>
        <v>6.4715789772618083E-3</v>
      </c>
      <c r="I205" s="8">
        <f t="shared" si="54"/>
        <v>2.4914058631136794E-3</v>
      </c>
      <c r="J205" s="8">
        <f t="shared" si="54"/>
        <v>4.2270592854586723E-3</v>
      </c>
      <c r="K205" s="8">
        <f t="shared" si="54"/>
        <v>2.0816721235168725E-4</v>
      </c>
      <c r="L205" s="8">
        <f t="shared" si="54"/>
        <v>3.1838830899537859E-3</v>
      </c>
      <c r="M205" s="8">
        <f t="shared" si="54"/>
        <v>2.1120177003311662E-3</v>
      </c>
      <c r="N205" s="8">
        <f t="shared" si="54"/>
        <v>1.1723946104604983E-3</v>
      </c>
      <c r="O205" s="8">
        <f t="shared" si="54"/>
        <v>1.914514786867555E-3</v>
      </c>
      <c r="P205" s="8">
        <f t="shared" si="54"/>
        <v>2.3543112679282959E-3</v>
      </c>
      <c r="Q205" s="8">
        <f t="shared" si="54"/>
        <v>1.533020477516041E-3</v>
      </c>
      <c r="R205" s="8">
        <f t="shared" si="54"/>
        <v>2.1500429912991747E-3</v>
      </c>
      <c r="S205" s="8">
        <f t="shared" si="54"/>
        <v>2.4734219577681E-3</v>
      </c>
      <c r="T205" s="60" t="s">
        <v>257</v>
      </c>
      <c r="U205" s="60" t="s">
        <v>257</v>
      </c>
    </row>
    <row r="206" spans="1:48" x14ac:dyDescent="0.35">
      <c r="A206" t="s">
        <v>94</v>
      </c>
      <c r="B206" t="s">
        <v>282</v>
      </c>
      <c r="C206" t="s">
        <v>255</v>
      </c>
      <c r="D206" s="58" t="s">
        <v>257</v>
      </c>
      <c r="E206" s="58" t="s">
        <v>257</v>
      </c>
      <c r="F206" s="8">
        <f t="shared" ref="F206:S206" si="55">F191/1000</f>
        <v>5.9240193745496439E-3</v>
      </c>
      <c r="G206" s="8">
        <f t="shared" si="55"/>
        <v>6.0246284325407608E-3</v>
      </c>
      <c r="H206" s="8">
        <f t="shared" si="55"/>
        <v>6.6295245852575589E-3</v>
      </c>
      <c r="I206" s="8">
        <f t="shared" si="55"/>
        <v>2.5886008327361109E-3</v>
      </c>
      <c r="J206" s="8">
        <f t="shared" si="55"/>
        <v>4.3356534745070084E-3</v>
      </c>
      <c r="K206" s="8">
        <f t="shared" si="55"/>
        <v>2.1383227669257538E-4</v>
      </c>
      <c r="L206" s="8">
        <f t="shared" si="55"/>
        <v>3.2677676080227259E-3</v>
      </c>
      <c r="M206" s="8">
        <f t="shared" si="55"/>
        <v>2.1628539148689815E-3</v>
      </c>
      <c r="N206" s="8">
        <f t="shared" si="55"/>
        <v>1.2085957533475465E-3</v>
      </c>
      <c r="O206" s="8">
        <f t="shared" si="55"/>
        <v>1.9601689665920781E-3</v>
      </c>
      <c r="P206" s="8">
        <f t="shared" si="55"/>
        <v>2.4135414924304232E-3</v>
      </c>
      <c r="Q206" s="8">
        <f t="shared" si="55"/>
        <v>1.569002161274617E-3</v>
      </c>
      <c r="R206" s="8">
        <f t="shared" si="55"/>
        <v>2.2069755291337701E-3</v>
      </c>
      <c r="S206" s="8">
        <f t="shared" si="55"/>
        <v>2.530716825630816E-3</v>
      </c>
      <c r="T206" s="60" t="s">
        <v>257</v>
      </c>
      <c r="U206" s="60" t="s">
        <v>257</v>
      </c>
    </row>
    <row r="207" spans="1:48" x14ac:dyDescent="0.35">
      <c r="A207" t="s">
        <v>97</v>
      </c>
      <c r="B207" t="s">
        <v>283</v>
      </c>
      <c r="C207" t="s">
        <v>255</v>
      </c>
      <c r="D207" s="58" t="s">
        <v>257</v>
      </c>
      <c r="E207" s="58" t="s">
        <v>257</v>
      </c>
      <c r="F207" s="8">
        <f t="shared" ref="F207:S207" si="56">F192/1000</f>
        <v>4.1405962269574381</v>
      </c>
      <c r="G207" s="8">
        <f t="shared" si="56"/>
        <v>4.9243927224647619</v>
      </c>
      <c r="H207" s="8">
        <f t="shared" si="56"/>
        <v>4.0001174042902461</v>
      </c>
      <c r="I207" s="8">
        <f t="shared" si="56"/>
        <v>2.2230977185984262</v>
      </c>
      <c r="J207" s="8">
        <f t="shared" si="56"/>
        <v>2.6662216231156619</v>
      </c>
      <c r="K207" s="8">
        <f t="shared" si="56"/>
        <v>0.16027944195914101</v>
      </c>
      <c r="L207" s="8">
        <f t="shared" si="56"/>
        <v>2.0447228137452376</v>
      </c>
      <c r="M207" s="8">
        <f t="shared" si="56"/>
        <v>1.2801644550781195</v>
      </c>
      <c r="N207" s="8">
        <f t="shared" si="56"/>
        <v>0.81998314570597985</v>
      </c>
      <c r="O207" s="8">
        <f t="shared" si="56"/>
        <v>1.1587676446844331</v>
      </c>
      <c r="P207" s="8">
        <f t="shared" si="56"/>
        <v>1.4651123189204662</v>
      </c>
      <c r="Q207" s="8">
        <f t="shared" si="56"/>
        <v>0.91741401517444476</v>
      </c>
      <c r="R207" s="8">
        <f t="shared" si="56"/>
        <v>1.3281605909275824</v>
      </c>
      <c r="S207" s="8">
        <f t="shared" si="56"/>
        <v>1.4737252007090846</v>
      </c>
      <c r="T207" s="60" t="s">
        <v>257</v>
      </c>
      <c r="U207" s="60" t="s">
        <v>257</v>
      </c>
    </row>
    <row r="208" spans="1:48" x14ac:dyDescent="0.35">
      <c r="A208" t="s">
        <v>99</v>
      </c>
      <c r="B208" t="s">
        <v>284</v>
      </c>
      <c r="C208" t="s">
        <v>255</v>
      </c>
      <c r="D208" s="8">
        <f t="shared" ref="D208:U208" si="57">D193/1000</f>
        <v>16.52071295364469</v>
      </c>
      <c r="E208" s="8">
        <f t="shared" si="57"/>
        <v>23.173162092241853</v>
      </c>
      <c r="F208" s="8">
        <f t="shared" si="57"/>
        <v>18.876141659720954</v>
      </c>
      <c r="G208" s="8">
        <f t="shared" si="57"/>
        <v>65.949716092173261</v>
      </c>
      <c r="H208" s="8">
        <f t="shared" si="57"/>
        <v>10.889747988706382</v>
      </c>
      <c r="I208" s="8">
        <f t="shared" si="57"/>
        <v>38.948362273154487</v>
      </c>
      <c r="J208" s="8">
        <f t="shared" si="57"/>
        <v>12.915295198040777</v>
      </c>
      <c r="K208" s="8">
        <f t="shared" si="57"/>
        <v>2.3948637789339604</v>
      </c>
      <c r="L208" s="8">
        <f t="shared" si="57"/>
        <v>11.913295562338565</v>
      </c>
      <c r="M208" s="8">
        <f t="shared" si="57"/>
        <v>2.5560112249105482</v>
      </c>
      <c r="N208" s="8">
        <f t="shared" si="57"/>
        <v>9.3783430359469833</v>
      </c>
      <c r="O208" s="8">
        <f t="shared" si="57"/>
        <v>2.6675708218353797</v>
      </c>
      <c r="P208" s="8">
        <f t="shared" si="57"/>
        <v>5.6607202453862948</v>
      </c>
      <c r="Q208" s="8">
        <f t="shared" si="57"/>
        <v>1.3884873757892873</v>
      </c>
      <c r="R208" s="8">
        <f t="shared" si="57"/>
        <v>4.8222310035845597</v>
      </c>
      <c r="S208" s="8">
        <f t="shared" si="57"/>
        <v>1.8195504184546933</v>
      </c>
      <c r="T208" s="8">
        <f t="shared" si="57"/>
        <v>2.1774588045286838</v>
      </c>
      <c r="U208" s="8">
        <f t="shared" si="57"/>
        <v>35.807106906863858</v>
      </c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</row>
    <row r="209" spans="1:48" x14ac:dyDescent="0.35">
      <c r="A209" t="s">
        <v>101</v>
      </c>
      <c r="B209" t="s">
        <v>285</v>
      </c>
      <c r="C209" t="s">
        <v>255</v>
      </c>
      <c r="D209" s="60" t="s">
        <v>257</v>
      </c>
      <c r="E209" s="60" t="s">
        <v>257</v>
      </c>
      <c r="F209" s="8">
        <f t="shared" ref="F209:U209" si="58">F194/1000</f>
        <v>6.915122493541606</v>
      </c>
      <c r="G209" s="8">
        <f t="shared" si="58"/>
        <v>8.7297034061232797</v>
      </c>
      <c r="H209" s="8">
        <f t="shared" si="58"/>
        <v>4.2608434881932125</v>
      </c>
      <c r="I209" s="8">
        <f t="shared" si="58"/>
        <v>4.6930326553125896</v>
      </c>
      <c r="J209" s="8">
        <f t="shared" si="58"/>
        <v>2.9228365472915532</v>
      </c>
      <c r="K209" s="8">
        <f t="shared" si="58"/>
        <v>0.26222758377656097</v>
      </c>
      <c r="L209" s="8">
        <f t="shared" si="58"/>
        <v>2.3205733546679319</v>
      </c>
      <c r="M209" s="8">
        <f t="shared" si="58"/>
        <v>1.2192153690511396</v>
      </c>
      <c r="N209" s="8">
        <f t="shared" si="58"/>
        <v>1.1764039753309345</v>
      </c>
      <c r="O209" s="8">
        <f t="shared" si="58"/>
        <v>1.137609013909249</v>
      </c>
      <c r="P209" s="8">
        <f t="shared" si="58"/>
        <v>1.568923217765865</v>
      </c>
      <c r="Q209" s="8">
        <f t="shared" si="58"/>
        <v>0.86527399249801007</v>
      </c>
      <c r="R209" s="8">
        <f t="shared" si="58"/>
        <v>1.4178500259154347</v>
      </c>
      <c r="S209" s="8">
        <f t="shared" si="58"/>
        <v>1.3654356022286811</v>
      </c>
      <c r="T209" s="60" t="s">
        <v>257</v>
      </c>
      <c r="U209" s="8">
        <f t="shared" si="58"/>
        <v>0.76311184815050348</v>
      </c>
    </row>
    <row r="210" spans="1:48" s="15" customFormat="1" x14ac:dyDescent="0.35">
      <c r="A210" t="s">
        <v>103</v>
      </c>
      <c r="B210" t="s">
        <v>286</v>
      </c>
      <c r="C210" t="s">
        <v>255</v>
      </c>
      <c r="D210" s="60" t="s">
        <v>257</v>
      </c>
      <c r="E210" s="60" t="s">
        <v>257</v>
      </c>
      <c r="F210" s="8">
        <f t="shared" ref="F210:U210" si="59">F195/1000</f>
        <v>28.267680599489847</v>
      </c>
      <c r="G210" s="8">
        <f t="shared" si="59"/>
        <v>81.580279611615438</v>
      </c>
      <c r="H210" s="8">
        <f t="shared" si="59"/>
        <v>13.912644028400823</v>
      </c>
      <c r="I210" s="8">
        <f t="shared" si="59"/>
        <v>51.501009366123391</v>
      </c>
      <c r="J210" s="8">
        <f t="shared" si="59"/>
        <v>14.616551242057733</v>
      </c>
      <c r="K210" s="8">
        <f t="shared" si="59"/>
        <v>2.9427404576606042</v>
      </c>
      <c r="L210" s="8">
        <f t="shared" si="59"/>
        <v>13.148398721939198</v>
      </c>
      <c r="M210" s="8">
        <f t="shared" si="59"/>
        <v>2.4885389938431381</v>
      </c>
      <c r="N210" s="8">
        <f t="shared" si="59"/>
        <v>8.2258865102878111</v>
      </c>
      <c r="O210" s="8">
        <f t="shared" si="59"/>
        <v>2.318217446517667</v>
      </c>
      <c r="P210" s="8">
        <f t="shared" si="59"/>
        <v>4.4024945497203838</v>
      </c>
      <c r="Q210" s="8">
        <f t="shared" si="59"/>
        <v>1.1860464802107331</v>
      </c>
      <c r="R210" s="8">
        <f t="shared" si="59"/>
        <v>3.3291985134053577</v>
      </c>
      <c r="S210" s="8">
        <f t="shared" si="59"/>
        <v>1.6081022081013847</v>
      </c>
      <c r="T210" s="60" t="s">
        <v>257</v>
      </c>
      <c r="U210" s="8">
        <f t="shared" si="59"/>
        <v>31.520292887714341</v>
      </c>
      <c r="V210"/>
      <c r="AK210"/>
      <c r="AL210"/>
      <c r="AM210"/>
      <c r="AN210"/>
      <c r="AO210"/>
      <c r="AP210"/>
      <c r="AQ210"/>
      <c r="AR210"/>
      <c r="AS210"/>
      <c r="AT210"/>
      <c r="AU210"/>
      <c r="AV210"/>
    </row>
    <row r="211" spans="1:48" x14ac:dyDescent="0.35">
      <c r="A211" t="s">
        <v>105</v>
      </c>
      <c r="B211" t="s">
        <v>287</v>
      </c>
      <c r="C211" t="s">
        <v>255</v>
      </c>
      <c r="D211" s="60" t="s">
        <v>257</v>
      </c>
      <c r="E211" s="60" t="s">
        <v>257</v>
      </c>
      <c r="F211" s="8">
        <f t="shared" ref="F211:S211" si="60">F196/1000</f>
        <v>4.1965498869029219</v>
      </c>
      <c r="G211" s="8">
        <f t="shared" si="60"/>
        <v>5.6271280166832174</v>
      </c>
      <c r="H211" s="8">
        <f t="shared" si="60"/>
        <v>3.48961911523587</v>
      </c>
      <c r="I211" s="8">
        <f t="shared" si="60"/>
        <v>2.5026783719591359</v>
      </c>
      <c r="J211" s="8">
        <f t="shared" si="60"/>
        <v>2.3285310091711429</v>
      </c>
      <c r="K211" s="8">
        <f t="shared" si="60"/>
        <v>0.15708175983219425</v>
      </c>
      <c r="L211" s="8">
        <f t="shared" si="60"/>
        <v>1.7944996501871844</v>
      </c>
      <c r="M211" s="8">
        <f t="shared" si="60"/>
        <v>1.0704794734856635</v>
      </c>
      <c r="N211" s="8">
        <f t="shared" si="60"/>
        <v>0.7901188398256066</v>
      </c>
      <c r="O211" s="8">
        <f t="shared" si="60"/>
        <v>0.98636857046067827</v>
      </c>
      <c r="P211" s="8">
        <f t="shared" si="60"/>
        <v>1.28374392882981</v>
      </c>
      <c r="Q211" s="8">
        <f t="shared" si="60"/>
        <v>0.77235446102108041</v>
      </c>
      <c r="R211" s="8">
        <f t="shared" si="60"/>
        <v>1.1764656685599797</v>
      </c>
      <c r="S211" s="8">
        <f t="shared" si="60"/>
        <v>1.2328235552271292</v>
      </c>
      <c r="T211" s="60" t="s">
        <v>257</v>
      </c>
      <c r="U211" s="60" t="s">
        <v>257</v>
      </c>
    </row>
    <row r="212" spans="1:48" x14ac:dyDescent="0.35">
      <c r="A212" t="s">
        <v>107</v>
      </c>
      <c r="B212" t="s">
        <v>288</v>
      </c>
      <c r="C212" t="s">
        <v>255</v>
      </c>
      <c r="D212" s="8">
        <f t="shared" ref="D212:U212" si="61">D197/1000</f>
        <v>84.432068207347996</v>
      </c>
      <c r="E212" s="8">
        <f t="shared" si="61"/>
        <v>90.712498701537513</v>
      </c>
      <c r="F212" s="8">
        <f t="shared" si="61"/>
        <v>15.453488758292618</v>
      </c>
      <c r="G212" s="8">
        <f t="shared" si="61"/>
        <v>35.386941474691064</v>
      </c>
      <c r="H212" s="8">
        <f t="shared" si="61"/>
        <v>6.8806196700620665</v>
      </c>
      <c r="I212" s="8">
        <f t="shared" si="61"/>
        <v>16.694117803269389</v>
      </c>
      <c r="J212" s="8">
        <f t="shared" si="61"/>
        <v>5.6831862868492662</v>
      </c>
      <c r="K212" s="8">
        <f t="shared" si="61"/>
        <v>0.81917917108098992</v>
      </c>
      <c r="L212" s="8">
        <f t="shared" si="61"/>
        <v>5.4070669940206617</v>
      </c>
      <c r="M212" s="8">
        <f t="shared" si="61"/>
        <v>1.6800796531895343</v>
      </c>
      <c r="N212" s="8">
        <f t="shared" si="61"/>
        <v>5.3344154762074902</v>
      </c>
      <c r="O212" s="8">
        <f t="shared" si="61"/>
        <v>1.9649467634663416</v>
      </c>
      <c r="P212" s="8">
        <f t="shared" si="61"/>
        <v>4.3773521821178898</v>
      </c>
      <c r="Q212" s="8">
        <f t="shared" si="61"/>
        <v>1.262352511342766</v>
      </c>
      <c r="R212" s="8">
        <f t="shared" si="61"/>
        <v>4.583363620436673</v>
      </c>
      <c r="S212" s="8">
        <f t="shared" si="61"/>
        <v>1.7417751250414182</v>
      </c>
      <c r="T212" s="8">
        <f t="shared" si="61"/>
        <v>10.003734545709676</v>
      </c>
      <c r="U212" s="8">
        <f t="shared" si="61"/>
        <v>23.764257627495116</v>
      </c>
    </row>
    <row r="213" spans="1:48" x14ac:dyDescent="0.35">
      <c r="A213" t="s">
        <v>109</v>
      </c>
      <c r="B213" t="s">
        <v>290</v>
      </c>
      <c r="C213" t="s">
        <v>255</v>
      </c>
      <c r="D213" s="8">
        <f t="shared" ref="D213:U213" si="62">D198/1000</f>
        <v>67.64144809924359</v>
      </c>
      <c r="E213" s="8">
        <f t="shared" si="62"/>
        <v>73.586206760925563</v>
      </c>
      <c r="F213" s="8">
        <f t="shared" si="62"/>
        <v>8.271941592610542</v>
      </c>
      <c r="G213" s="8">
        <f t="shared" si="62"/>
        <v>12.117658460672091</v>
      </c>
      <c r="H213" s="8">
        <f t="shared" si="62"/>
        <v>4.3850620574846628</v>
      </c>
      <c r="I213" s="8">
        <f t="shared" si="62"/>
        <v>6.6918991177323557</v>
      </c>
      <c r="J213" s="8">
        <f t="shared" si="62"/>
        <v>3.1977278182604514</v>
      </c>
      <c r="K213" s="8">
        <f t="shared" si="62"/>
        <v>0.38521106154638496</v>
      </c>
      <c r="L213" s="8">
        <f t="shared" si="62"/>
        <v>2.7327457062356131</v>
      </c>
      <c r="M213" s="8">
        <f t="shared" si="62"/>
        <v>1.1814009467054134</v>
      </c>
      <c r="N213" s="8">
        <f t="shared" si="62"/>
        <v>1.7005561372902904</v>
      </c>
      <c r="O213" s="8">
        <f t="shared" si="62"/>
        <v>1.1512198318790738</v>
      </c>
      <c r="P213" s="8">
        <f t="shared" si="62"/>
        <v>1.8162269111476252</v>
      </c>
      <c r="Q213" s="8">
        <f t="shared" si="62"/>
        <v>0.83492457286640909</v>
      </c>
      <c r="R213" s="8">
        <f t="shared" si="62"/>
        <v>1.7034864950063078</v>
      </c>
      <c r="S213" s="8">
        <f t="shared" si="62"/>
        <v>1.2879209326079823</v>
      </c>
      <c r="T213" s="60" t="s">
        <v>257</v>
      </c>
      <c r="U213" s="8">
        <f t="shared" si="62"/>
        <v>5.2414207505003594</v>
      </c>
    </row>
    <row r="214" spans="1:48" x14ac:dyDescent="0.35">
      <c r="A214" t="s">
        <v>111</v>
      </c>
      <c r="B214" t="s">
        <v>289</v>
      </c>
      <c r="D214" s="8">
        <f t="shared" ref="D214:U214" si="63">D199/1000</f>
        <v>43.360375493032265</v>
      </c>
      <c r="E214" s="8">
        <f t="shared" si="63"/>
        <v>48.409033559426035</v>
      </c>
      <c r="F214" s="8">
        <f t="shared" si="63"/>
        <v>16.606708655894352</v>
      </c>
      <c r="G214" s="8">
        <f t="shared" si="63"/>
        <v>44.701075042809308</v>
      </c>
      <c r="H214" s="8">
        <f t="shared" si="63"/>
        <v>7.3511528545878093</v>
      </c>
      <c r="I214" s="8">
        <f t="shared" si="63"/>
        <v>17.782843513974207</v>
      </c>
      <c r="J214" s="8">
        <f t="shared" si="63"/>
        <v>5.7515508666618134</v>
      </c>
      <c r="K214" s="8">
        <f t="shared" si="63"/>
        <v>0.90367785157596237</v>
      </c>
      <c r="L214" s="8">
        <f t="shared" si="63"/>
        <v>4.8586139069161556</v>
      </c>
      <c r="M214" s="8">
        <f t="shared" si="63"/>
        <v>1.5814803762489706</v>
      </c>
      <c r="N214" s="8">
        <f t="shared" si="63"/>
        <v>3.8482684643813827</v>
      </c>
      <c r="O214" s="8">
        <f t="shared" si="63"/>
        <v>1.6445814051001668</v>
      </c>
      <c r="P214" s="8">
        <f t="shared" si="63"/>
        <v>3.1278485647506935</v>
      </c>
      <c r="Q214" s="8">
        <f t="shared" si="63"/>
        <v>1.0830989520102086</v>
      </c>
      <c r="R214" s="8">
        <f t="shared" si="63"/>
        <v>3.0019024176731373</v>
      </c>
      <c r="S214" s="8">
        <f t="shared" si="63"/>
        <v>1.5664231978239396</v>
      </c>
      <c r="T214" s="8">
        <f t="shared" si="63"/>
        <v>1.5840213987611342</v>
      </c>
      <c r="U214" s="8">
        <f t="shared" si="63"/>
        <v>13.116541910615762</v>
      </c>
    </row>
    <row r="215" spans="1:48" x14ac:dyDescent="0.35">
      <c r="A215" t="s">
        <v>113</v>
      </c>
      <c r="B215" t="s">
        <v>291</v>
      </c>
      <c r="D215" s="8">
        <f t="shared" ref="D215:U215" si="64">D200/1000</f>
        <v>154.36621063808175</v>
      </c>
      <c r="E215" s="8">
        <f t="shared" si="64"/>
        <v>161.81754862609202</v>
      </c>
      <c r="F215" s="8">
        <f t="shared" si="64"/>
        <v>14.395939360207594</v>
      </c>
      <c r="G215" s="8">
        <f t="shared" si="64"/>
        <v>29.586481434350837</v>
      </c>
      <c r="H215" s="8">
        <f t="shared" si="64"/>
        <v>6.2234628475186398</v>
      </c>
      <c r="I215" s="8">
        <f t="shared" si="64"/>
        <v>12.747851163883759</v>
      </c>
      <c r="J215" s="8">
        <f t="shared" si="64"/>
        <v>4.4443872213944342</v>
      </c>
      <c r="K215" s="8">
        <f t="shared" si="64"/>
        <v>0.62239056382927704</v>
      </c>
      <c r="L215" s="8">
        <f t="shared" si="64"/>
        <v>3.73144261171486</v>
      </c>
      <c r="M215" s="8">
        <f t="shared" si="64"/>
        <v>1.3986933436056022</v>
      </c>
      <c r="N215" s="8">
        <f t="shared" si="64"/>
        <v>2.4840203985057427</v>
      </c>
      <c r="O215" s="8">
        <f t="shared" si="64"/>
        <v>1.3803722929046525</v>
      </c>
      <c r="P215" s="8">
        <f t="shared" si="64"/>
        <v>2.2770998302134906</v>
      </c>
      <c r="Q215" s="8">
        <f t="shared" si="64"/>
        <v>0.95494787723862884</v>
      </c>
      <c r="R215" s="8">
        <f t="shared" si="64"/>
        <v>2.047764526852792</v>
      </c>
      <c r="S215" s="8">
        <f t="shared" si="64"/>
        <v>1.4391762539721853</v>
      </c>
      <c r="T215" s="60" t="s">
        <v>257</v>
      </c>
      <c r="U215" s="8">
        <f t="shared" si="64"/>
        <v>4.8288128669246086</v>
      </c>
    </row>
  </sheetData>
  <mergeCells count="11">
    <mergeCell ref="A103:V103"/>
    <mergeCell ref="A188:V188"/>
    <mergeCell ref="A203:U203"/>
    <mergeCell ref="A176:S176"/>
    <mergeCell ref="A49:C51"/>
    <mergeCell ref="A53:C55"/>
    <mergeCell ref="A57:C59"/>
    <mergeCell ref="A1:Z1"/>
    <mergeCell ref="A63:U63"/>
    <mergeCell ref="A115:U115"/>
    <mergeCell ref="A155:U155"/>
  </mergeCells>
  <conditionalFormatting sqref="AL86:AV94">
    <cfRule type="colorScale" priority="1">
      <colorScale>
        <cfvo type="num" val="0"/>
        <cfvo type="max"/>
        <color theme="0"/>
        <color rgb="FFFF5D5D"/>
      </colorScale>
    </cfRule>
    <cfRule type="colorScale" priority="2">
      <colorScale>
        <cfvo type="min"/>
        <cfvo type="max"/>
        <color theme="0"/>
        <color rgb="FFFF5D5D"/>
      </colorScale>
    </cfRule>
    <cfRule type="colorScale" priority="3">
      <colorScale>
        <cfvo type="min"/>
        <cfvo type="max"/>
        <color theme="0"/>
        <color rgb="FFFF5D5D"/>
      </colorScale>
    </cfRule>
    <cfRule type="colorScale" priority="4">
      <colorScale>
        <cfvo type="min"/>
        <cfvo type="max"/>
        <color theme="0" tint="-4.9989318521683403E-2"/>
        <color rgb="FFFF0000"/>
      </colorScale>
    </cfRule>
    <cfRule type="colorScale" priority="5">
      <colorScale>
        <cfvo type="min"/>
        <cfvo type="max"/>
        <color theme="5" tint="0.79998168889431442"/>
        <color theme="5" tint="0.39997558519241921"/>
      </colorScale>
    </cfRule>
    <cfRule type="colorScale" priority="6">
      <colorScale>
        <cfvo type="min"/>
        <cfvo type="max"/>
        <color theme="4" tint="0.79998168889431442"/>
        <color theme="5" tint="0.39997558519241921"/>
      </colorScale>
    </cfRule>
    <cfRule type="colorScale" priority="7">
      <colorScale>
        <cfvo type="min"/>
        <cfvo type="max"/>
        <color theme="4"/>
        <color theme="5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D401-1FC7-4420-BD32-A417AF6C1749}">
  <dimension ref="A1:AV246"/>
  <sheetViews>
    <sheetView zoomScale="42" workbookViewId="0">
      <selection activeCell="AA32" sqref="AA32"/>
    </sheetView>
  </sheetViews>
  <sheetFormatPr defaultRowHeight="14.5" x14ac:dyDescent="0.35"/>
  <cols>
    <col min="2" max="2" width="24.26953125" customWidth="1"/>
    <col min="3" max="3" width="13.81640625" customWidth="1"/>
    <col min="4" max="4" width="8.81640625" bestFit="1" customWidth="1"/>
    <col min="5" max="5" width="12.7265625" customWidth="1"/>
    <col min="6" max="9" width="12.7265625" bestFit="1" customWidth="1"/>
    <col min="10" max="10" width="10.453125" customWidth="1"/>
    <col min="11" max="13" width="12.7265625" bestFit="1" customWidth="1"/>
    <col min="14" max="14" width="11.26953125" customWidth="1"/>
    <col min="15" max="15" width="12.54296875" customWidth="1"/>
    <col min="16" max="16" width="13.36328125" customWidth="1"/>
    <col min="17" max="17" width="12.26953125" customWidth="1"/>
    <col min="18" max="18" width="9.453125" customWidth="1"/>
    <col min="19" max="22" width="12.7265625" bestFit="1" customWidth="1"/>
    <col min="23" max="23" width="33.453125" customWidth="1"/>
    <col min="24" max="24" width="61" customWidth="1"/>
    <col min="25" max="25" width="9.6328125" customWidth="1"/>
    <col min="26" max="26" width="10.1796875" customWidth="1"/>
    <col min="27" max="27" width="10.08984375" customWidth="1"/>
    <col min="28" max="45" width="9.6328125" customWidth="1"/>
  </cols>
  <sheetData>
    <row r="1" spans="1:26" ht="23.5" x14ac:dyDescent="0.55000000000000004">
      <c r="A1" s="41" t="s">
        <v>327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65"/>
      <c r="Z1" s="65"/>
    </row>
    <row r="2" spans="1:26" s="43" customFormat="1" x14ac:dyDescent="0.35">
      <c r="A2" s="44" t="s">
        <v>1</v>
      </c>
      <c r="B2" s="44" t="s">
        <v>292</v>
      </c>
      <c r="C2" s="44" t="s">
        <v>294</v>
      </c>
      <c r="D2" s="44" t="s">
        <v>181</v>
      </c>
      <c r="E2" s="44" t="s">
        <v>182</v>
      </c>
      <c r="F2" s="44" t="s">
        <v>183</v>
      </c>
      <c r="G2" s="44" t="s">
        <v>184</v>
      </c>
      <c r="H2" s="44" t="s">
        <v>185</v>
      </c>
      <c r="I2" s="44" t="s">
        <v>186</v>
      </c>
      <c r="J2" s="44" t="s">
        <v>187</v>
      </c>
      <c r="K2" s="44" t="s">
        <v>188</v>
      </c>
      <c r="L2" s="44" t="s">
        <v>189</v>
      </c>
      <c r="M2" s="44" t="s">
        <v>190</v>
      </c>
      <c r="N2" s="44" t="s">
        <v>191</v>
      </c>
      <c r="O2" s="44" t="s">
        <v>192</v>
      </c>
      <c r="P2" s="44" t="s">
        <v>193</v>
      </c>
      <c r="Q2" s="44" t="s">
        <v>194</v>
      </c>
      <c r="R2" s="44" t="s">
        <v>195</v>
      </c>
      <c r="S2" s="44" t="s">
        <v>196</v>
      </c>
      <c r="Y2" s="45"/>
    </row>
    <row r="3" spans="1:26" x14ac:dyDescent="0.35">
      <c r="A3" t="s">
        <v>28</v>
      </c>
      <c r="B3" t="s">
        <v>265</v>
      </c>
      <c r="C3" t="s">
        <v>175</v>
      </c>
      <c r="D3" s="9">
        <f>'Correct for Drift'!L242</f>
        <v>1.352173285679406</v>
      </c>
      <c r="E3" s="9">
        <f>'Correct for Drift'!M242</f>
        <v>-3.6055122473001688E-2</v>
      </c>
      <c r="F3" s="9">
        <f>'Correct for Drift'!N242</f>
        <v>13322.071313462628</v>
      </c>
      <c r="G3" s="9">
        <f>'Correct for Drift'!O242</f>
        <v>12780.916634236441</v>
      </c>
      <c r="H3" s="9">
        <f>'Correct for Drift'!P242</f>
        <v>15358.044040473827</v>
      </c>
      <c r="I3" s="9">
        <f>'Correct for Drift'!Q242</f>
        <v>2733.3302066024539</v>
      </c>
      <c r="J3" s="9">
        <f>'Correct for Drift'!R242</f>
        <v>2230.1171580566752</v>
      </c>
      <c r="K3" s="9">
        <f>'Correct for Drift'!S242</f>
        <v>7280.5165768054749</v>
      </c>
      <c r="L3" s="9">
        <f>'Correct for Drift'!T242</f>
        <v>2439.3665455900687</v>
      </c>
      <c r="M3" s="9">
        <f>'Correct for Drift'!U242</f>
        <v>15194.432239957196</v>
      </c>
      <c r="N3" s="9">
        <f>'Correct for Drift'!V242</f>
        <v>3638.2466468620241</v>
      </c>
      <c r="O3" s="9">
        <f>'Correct for Drift'!W242</f>
        <v>14420.567920905576</v>
      </c>
      <c r="P3" s="9">
        <f>'Correct for Drift'!X242</f>
        <v>3320.0105870835141</v>
      </c>
      <c r="Q3" s="9">
        <f>'Correct for Drift'!Y242</f>
        <v>14618.882618856111</v>
      </c>
      <c r="R3" s="9">
        <f>'Correct for Drift'!Z242</f>
        <v>3246.3743640886728</v>
      </c>
      <c r="S3" s="9">
        <f>'Correct for Drift'!AA242</f>
        <v>14273.573110696523</v>
      </c>
      <c r="V3" s="15" t="s">
        <v>293</v>
      </c>
      <c r="W3" s="15" t="s">
        <v>317</v>
      </c>
      <c r="X3" s="15" t="s">
        <v>318</v>
      </c>
      <c r="Y3" s="9"/>
    </row>
    <row r="4" spans="1:26" x14ac:dyDescent="0.35">
      <c r="A4" t="s">
        <v>30</v>
      </c>
      <c r="B4" t="s">
        <v>262</v>
      </c>
      <c r="C4" t="s">
        <v>175</v>
      </c>
      <c r="D4" s="9">
        <f>'Correct for Drift'!L243</f>
        <v>20.319337487778483</v>
      </c>
      <c r="E4" s="9">
        <f>'Correct for Drift'!M243</f>
        <v>31.561202115409358</v>
      </c>
      <c r="F4" s="9">
        <f>'Correct for Drift'!N243</f>
        <v>133396.91953057531</v>
      </c>
      <c r="G4" s="9">
        <f>'Correct for Drift'!O243</f>
        <v>128421.5764253285</v>
      </c>
      <c r="H4" s="9">
        <f>'Correct for Drift'!P243</f>
        <v>153786.2909555785</v>
      </c>
      <c r="I4" s="9">
        <f>'Correct for Drift'!Q243</f>
        <v>27083.926916980039</v>
      </c>
      <c r="J4" s="9">
        <f>'Correct for Drift'!R243</f>
        <v>22413.164595006529</v>
      </c>
      <c r="K4" s="9">
        <f>'Correct for Drift'!S243</f>
        <v>72240.782964593018</v>
      </c>
      <c r="L4" s="9">
        <f>'Correct for Drift'!T243</f>
        <v>24902.013050941881</v>
      </c>
      <c r="M4" s="9">
        <f>'Correct for Drift'!U243</f>
        <v>152380.26245722338</v>
      </c>
      <c r="N4" s="9">
        <f>'Correct for Drift'!V243</f>
        <v>36673.862283371425</v>
      </c>
      <c r="O4" s="9">
        <f>'Correct for Drift'!W243</f>
        <v>145160.93195406438</v>
      </c>
      <c r="P4" s="9">
        <f>'Correct for Drift'!X243</f>
        <v>32752.314914128245</v>
      </c>
      <c r="Q4" s="9">
        <f>'Correct for Drift'!Y243</f>
        <v>147137.65821942093</v>
      </c>
      <c r="R4" s="9">
        <f>'Correct for Drift'!Z243</f>
        <v>32429.744627859836</v>
      </c>
      <c r="S4" s="9">
        <f>'Correct for Drift'!AA243</f>
        <v>143533.5528446539</v>
      </c>
      <c r="V4" s="43" t="s">
        <v>202</v>
      </c>
      <c r="W4" s="16">
        <v>1.06E-3</v>
      </c>
      <c r="X4" s="8">
        <f>W4/W$6</f>
        <v>1.6080097087378641E-2</v>
      </c>
      <c r="Y4" s="9"/>
    </row>
    <row r="5" spans="1:26" x14ac:dyDescent="0.35">
      <c r="A5" t="s">
        <v>32</v>
      </c>
      <c r="B5" t="s">
        <v>263</v>
      </c>
      <c r="C5" t="s">
        <v>175</v>
      </c>
      <c r="D5" s="9">
        <f>'Correct for Drift'!L244</f>
        <v>270.32316062668463</v>
      </c>
      <c r="E5" s="9">
        <f>'Correct for Drift'!M244</f>
        <v>477.16281570284718</v>
      </c>
      <c r="F5" s="9">
        <f>'Correct for Drift'!N244</f>
        <v>1378570.075943134</v>
      </c>
      <c r="G5" s="9">
        <f>'Correct for Drift'!O244</f>
        <v>1332328.0728736788</v>
      </c>
      <c r="H5" s="9">
        <f>'Correct for Drift'!P244</f>
        <v>1587339.5317596693</v>
      </c>
      <c r="I5" s="9">
        <f>'Correct for Drift'!Q244</f>
        <v>268340.40677364822</v>
      </c>
      <c r="J5" s="9">
        <f>'Correct for Drift'!R244</f>
        <v>224109.95595269106</v>
      </c>
      <c r="K5" s="9">
        <f>'Correct for Drift'!S244</f>
        <v>718075.73125853227</v>
      </c>
      <c r="L5" s="9">
        <f>'Correct for Drift'!T244</f>
        <v>247330.06467589579</v>
      </c>
      <c r="M5" s="9">
        <f>'Correct for Drift'!U244</f>
        <v>1550942.0255224956</v>
      </c>
      <c r="N5" s="9">
        <f>'Correct for Drift'!V244</f>
        <v>365585.38631228288</v>
      </c>
      <c r="O5" s="9">
        <f>'Correct for Drift'!W244</f>
        <v>1466170.572232343</v>
      </c>
      <c r="P5" s="9">
        <f>'Correct for Drift'!X244</f>
        <v>329305.84372748336</v>
      </c>
      <c r="Q5" s="9">
        <f>'Correct for Drift'!Y244</f>
        <v>1490136.8796375738</v>
      </c>
      <c r="R5" s="9">
        <f>'Correct for Drift'!Z244</f>
        <v>321087.23905525776</v>
      </c>
      <c r="S5" s="9">
        <f>'Correct for Drift'!AA244</f>
        <v>1459818.4747617131</v>
      </c>
      <c r="V5" s="43" t="s">
        <v>223</v>
      </c>
      <c r="W5" s="16">
        <v>2.4169999999999997E-2</v>
      </c>
      <c r="X5" s="8">
        <f>W5/W$6</f>
        <v>0.36665655339805825</v>
      </c>
      <c r="Y5" s="9"/>
    </row>
    <row r="6" spans="1:26" x14ac:dyDescent="0.35">
      <c r="A6" t="s">
        <v>34</v>
      </c>
      <c r="B6" t="s">
        <v>266</v>
      </c>
      <c r="C6" t="s">
        <v>175</v>
      </c>
      <c r="D6" s="9">
        <f>'Correct for Drift'!L245</f>
        <v>6189.5602930183195</v>
      </c>
      <c r="E6" s="9">
        <f>'Correct for Drift'!M245</f>
        <v>10685.012007467283</v>
      </c>
      <c r="F6" s="9">
        <f>'Correct for Drift'!N245</f>
        <v>6219327.3321298463</v>
      </c>
      <c r="G6" s="9">
        <f>'Correct for Drift'!O245</f>
        <v>6023894.8764044931</v>
      </c>
      <c r="H6" s="9">
        <f>'Correct for Drift'!P245</f>
        <v>7178922.0337478938</v>
      </c>
      <c r="I6" s="9">
        <f>'Correct for Drift'!Q245</f>
        <v>1272655.2334573234</v>
      </c>
      <c r="J6" s="9">
        <f>'Correct for Drift'!R245</f>
        <v>1043831.3091241971</v>
      </c>
      <c r="K6" s="9">
        <f>'Correct for Drift'!S245</f>
        <v>3317669.0552779189</v>
      </c>
      <c r="L6" s="9">
        <f>'Correct for Drift'!T245</f>
        <v>1155151.9502842459</v>
      </c>
      <c r="M6" s="9">
        <f>'Correct for Drift'!U245</f>
        <v>6918945.2621362964</v>
      </c>
      <c r="N6" s="9">
        <f>'Correct for Drift'!V245</f>
        <v>1722195.7629006242</v>
      </c>
      <c r="O6" s="9">
        <f>'Correct for Drift'!W245</f>
        <v>6622273.2484328328</v>
      </c>
      <c r="P6" s="9">
        <f>'Correct for Drift'!X245</f>
        <v>1558921.651852099</v>
      </c>
      <c r="Q6" s="9">
        <f>'Correct for Drift'!Y245</f>
        <v>6739007.6465969058</v>
      </c>
      <c r="R6" s="9">
        <f>'Correct for Drift'!Z245</f>
        <v>1526633.6094019955</v>
      </c>
      <c r="S6" s="9">
        <f>'Correct for Drift'!AA245</f>
        <v>6592475.892348323</v>
      </c>
      <c r="V6" s="43" t="s">
        <v>181</v>
      </c>
      <c r="W6" s="16">
        <v>6.5919999999999992E-2</v>
      </c>
      <c r="X6" s="8">
        <f>W6/W$6</f>
        <v>1</v>
      </c>
      <c r="Y6" s="9"/>
    </row>
    <row r="7" spans="1:26" x14ac:dyDescent="0.35">
      <c r="A7" t="s">
        <v>36</v>
      </c>
      <c r="B7" t="s">
        <v>264</v>
      </c>
      <c r="C7" t="s">
        <v>175</v>
      </c>
      <c r="D7" s="9">
        <f>'Correct for Drift'!L246</f>
        <v>2371.9567461943948</v>
      </c>
      <c r="E7" s="9">
        <f>'Correct for Drift'!M246</f>
        <v>4205.0276873621642</v>
      </c>
      <c r="F7" s="9">
        <f>'Correct for Drift'!N246</f>
        <v>13577462.605708675</v>
      </c>
      <c r="G7" s="9">
        <f>'Correct for Drift'!O246</f>
        <v>13205415.566155666</v>
      </c>
      <c r="H7" s="9">
        <f>'Correct for Drift'!P246</f>
        <v>15727083.872262385</v>
      </c>
      <c r="I7" s="9">
        <f>'Correct for Drift'!Q246</f>
        <v>2679032.3654211438</v>
      </c>
      <c r="J7" s="9">
        <f>'Correct for Drift'!R246</f>
        <v>2233195.821913342</v>
      </c>
      <c r="K7" s="9">
        <f>'Correct for Drift'!S246</f>
        <v>6887162.7229957152</v>
      </c>
      <c r="L7" s="9">
        <f>'Correct for Drift'!T246</f>
        <v>2464487.9455652065</v>
      </c>
      <c r="M7" s="9">
        <f>'Correct for Drift'!U246</f>
        <v>14631452.44490994</v>
      </c>
      <c r="N7" s="9">
        <f>'Correct for Drift'!V246</f>
        <v>3587257.3528095218</v>
      </c>
      <c r="O7" s="9">
        <f>'Correct for Drift'!W246</f>
        <v>13961639.915957086</v>
      </c>
      <c r="P7" s="9">
        <f>'Correct for Drift'!X246</f>
        <v>3257888.359964882</v>
      </c>
      <c r="Q7" s="9">
        <f>'Correct for Drift'!Y246</f>
        <v>14131337.117872581</v>
      </c>
      <c r="R7" s="9">
        <f>'Correct for Drift'!Z246</f>
        <v>3177246.5449048607</v>
      </c>
      <c r="S7" s="9">
        <f>'Correct for Drift'!AA246</f>
        <v>13864338.848940486</v>
      </c>
      <c r="V7" s="52" t="s">
        <v>182</v>
      </c>
      <c r="W7" s="16">
        <v>0.11230000000000001</v>
      </c>
      <c r="X7" s="9">
        <f>W7/W$6</f>
        <v>1.7035800970873789</v>
      </c>
      <c r="Y7" s="9"/>
    </row>
    <row r="8" spans="1:26" x14ac:dyDescent="0.35">
      <c r="A8" t="s">
        <v>38</v>
      </c>
      <c r="B8" t="s">
        <v>267</v>
      </c>
      <c r="C8" t="s">
        <v>175</v>
      </c>
      <c r="D8" s="9">
        <f>'Correct for Drift'!L247</f>
        <v>8272.0185666375219</v>
      </c>
      <c r="E8" s="9">
        <f>'Correct for Drift'!M247</f>
        <v>14074.788733585568</v>
      </c>
      <c r="F8" s="9">
        <f>'Correct for Drift'!N247</f>
        <v>3019.7361614305692</v>
      </c>
      <c r="G8" s="9">
        <f>'Correct for Drift'!O247</f>
        <v>2893.6652610527535</v>
      </c>
      <c r="H8" s="9">
        <f>'Correct for Drift'!P247</f>
        <v>3474.8715608500788</v>
      </c>
      <c r="I8" s="9">
        <f>'Correct for Drift'!Q247</f>
        <v>612.59844063012508</v>
      </c>
      <c r="J8" s="9">
        <f>'Correct for Drift'!R247</f>
        <v>495.98798302535971</v>
      </c>
      <c r="K8" s="9">
        <f>'Correct for Drift'!S247</f>
        <v>1584.8511231829393</v>
      </c>
      <c r="L8" s="9">
        <f>'Correct for Drift'!T247</f>
        <v>551.89389648778729</v>
      </c>
      <c r="M8" s="9">
        <f>'Correct for Drift'!U247</f>
        <v>3511.6399826408997</v>
      </c>
      <c r="N8" s="9">
        <f>'Correct for Drift'!V247</f>
        <v>868.44238407556816</v>
      </c>
      <c r="O8" s="9">
        <f>'Correct for Drift'!W247</f>
        <v>3412.3162976645267</v>
      </c>
      <c r="P8" s="9">
        <f>'Correct for Drift'!X247</f>
        <v>787.39927306881827</v>
      </c>
      <c r="Q8" s="9">
        <f>'Correct for Drift'!Y247</f>
        <v>3340.1046464379046</v>
      </c>
      <c r="R8" s="9">
        <f>'Correct for Drift'!Z247</f>
        <v>786.279527138498</v>
      </c>
      <c r="S8" s="9">
        <f>'Correct for Drift'!AA247</f>
        <v>3302.6769536652664</v>
      </c>
      <c r="V8" s="52" t="s">
        <v>183</v>
      </c>
      <c r="W8" s="16">
        <v>0.99909999999999999</v>
      </c>
      <c r="X8" s="9">
        <v>1</v>
      </c>
      <c r="Y8" s="9"/>
    </row>
    <row r="9" spans="1:26" x14ac:dyDescent="0.35">
      <c r="A9" t="s">
        <v>40</v>
      </c>
      <c r="B9" t="s">
        <v>268</v>
      </c>
      <c r="C9" t="s">
        <v>175</v>
      </c>
      <c r="D9" s="9">
        <f>'Correct for Drift'!L248</f>
        <v>83096.795620490258</v>
      </c>
      <c r="E9" s="9">
        <f>'Correct for Drift'!M248</f>
        <v>143638.89491746502</v>
      </c>
      <c r="F9" s="9">
        <f>'Correct for Drift'!N248</f>
        <v>1921.347328040267</v>
      </c>
      <c r="G9" s="9">
        <f>'Correct for Drift'!O248</f>
        <v>1765.5924457274361</v>
      </c>
      <c r="H9" s="9">
        <f>'Correct for Drift'!P248</f>
        <v>2127.4994032927843</v>
      </c>
      <c r="I9" s="9">
        <f>'Correct for Drift'!Q248</f>
        <v>354.64801496725266</v>
      </c>
      <c r="J9" s="9">
        <f>'Correct for Drift'!R248</f>
        <v>302.48209767931132</v>
      </c>
      <c r="K9" s="9">
        <f>'Correct for Drift'!S248</f>
        <v>1099.549038361688</v>
      </c>
      <c r="L9" s="9">
        <f>'Correct for Drift'!T248</f>
        <v>360.72695562068066</v>
      </c>
      <c r="M9" s="9">
        <f>'Correct for Drift'!U248</f>
        <v>2186.0100917762379</v>
      </c>
      <c r="N9" s="9">
        <f>'Correct for Drift'!V248</f>
        <v>513.49632073472458</v>
      </c>
      <c r="O9" s="9">
        <f>'Correct for Drift'!W248</f>
        <v>2082.3871401368783</v>
      </c>
      <c r="P9" s="9">
        <f>'Correct for Drift'!X248</f>
        <v>497.05642787731222</v>
      </c>
      <c r="Q9" s="9">
        <f>'Correct for Drift'!Y248</f>
        <v>2048.8540284269429</v>
      </c>
      <c r="R9" s="9">
        <f>'Correct for Drift'!Z248</f>
        <v>457.53068885065625</v>
      </c>
      <c r="S9" s="9">
        <f>'Correct for Drift'!AA248</f>
        <v>1971.8116488819408</v>
      </c>
      <c r="V9" s="52" t="s">
        <v>184</v>
      </c>
      <c r="W9" s="16">
        <v>0.88450000000000006</v>
      </c>
      <c r="X9" s="9">
        <f>W9/W$8</f>
        <v>0.88529676709038141</v>
      </c>
      <c r="Y9" s="9"/>
    </row>
    <row r="10" spans="1:26" x14ac:dyDescent="0.35">
      <c r="A10" t="s">
        <v>42</v>
      </c>
      <c r="B10" t="s">
        <v>271</v>
      </c>
      <c r="C10" t="s">
        <v>175</v>
      </c>
      <c r="D10" s="9">
        <f>'Correct for Drift'!L249</f>
        <v>847043.32210571785</v>
      </c>
      <c r="E10" s="9">
        <f>'Correct for Drift'!M249</f>
        <v>1472913.8684370075</v>
      </c>
      <c r="F10" s="9">
        <f>'Correct for Drift'!N249</f>
        <v>371.02749138625177</v>
      </c>
      <c r="G10" s="9">
        <f>'Correct for Drift'!O249</f>
        <v>267.32511692229969</v>
      </c>
      <c r="H10" s="9">
        <f>'Correct for Drift'!P249</f>
        <v>323.23953787886182</v>
      </c>
      <c r="I10" s="9">
        <f>'Correct for Drift'!Q249</f>
        <v>57.38858088173599</v>
      </c>
      <c r="J10" s="9">
        <f>'Correct for Drift'!R249</f>
        <v>56.901518195074047</v>
      </c>
      <c r="K10" s="9">
        <f>'Correct for Drift'!S249</f>
        <v>848.4313338443269</v>
      </c>
      <c r="L10" s="9">
        <f>'Correct for Drift'!T249</f>
        <v>89.268046938838765</v>
      </c>
      <c r="M10" s="9">
        <f>'Correct for Drift'!U249</f>
        <v>296.86212685187917</v>
      </c>
      <c r="N10" s="9">
        <f>'Correct for Drift'!V249</f>
        <v>71.578170378550965</v>
      </c>
      <c r="O10" s="9">
        <f>'Correct for Drift'!W249</f>
        <v>298.23422243941968</v>
      </c>
      <c r="P10" s="9">
        <f>'Correct for Drift'!X249</f>
        <v>62.19451641188801</v>
      </c>
      <c r="Q10" s="9">
        <f>'Correct for Drift'!Y249</f>
        <v>302.52056683999626</v>
      </c>
      <c r="R10" s="9">
        <f>'Correct for Drift'!Z249</f>
        <v>64.134987818548922</v>
      </c>
      <c r="S10" s="9">
        <f>'Correct for Drift'!AA249</f>
        <v>279.56428334289558</v>
      </c>
      <c r="V10" s="43" t="s">
        <v>224</v>
      </c>
      <c r="W10" s="16">
        <v>0.11109999999999999</v>
      </c>
      <c r="X10" s="8">
        <f>W10/W$8</f>
        <v>0.11120008007206485</v>
      </c>
      <c r="Y10" s="9"/>
    </row>
    <row r="11" spans="1:26" x14ac:dyDescent="0.35">
      <c r="A11" t="s">
        <v>44</v>
      </c>
      <c r="B11" t="s">
        <v>269</v>
      </c>
      <c r="C11" t="s">
        <v>175</v>
      </c>
      <c r="D11" s="9">
        <f>'Correct for Drift'!L250</f>
        <v>4272354.4061909122</v>
      </c>
      <c r="E11" s="9">
        <f>'Correct for Drift'!M250</f>
        <v>7315456.2103021918</v>
      </c>
      <c r="F11" s="9">
        <f>'Correct for Drift'!N250</f>
        <v>704.26216190400385</v>
      </c>
      <c r="G11" s="9">
        <f>'Correct for Drift'!O250</f>
        <v>184.88983434916591</v>
      </c>
      <c r="H11" s="9">
        <f>'Correct for Drift'!P250</f>
        <v>200.27308704131181</v>
      </c>
      <c r="I11" s="9">
        <f>'Correct for Drift'!Q250</f>
        <v>58.497484711148232</v>
      </c>
      <c r="J11" s="9">
        <f>'Correct for Drift'!R250</f>
        <v>114.47274169165455</v>
      </c>
      <c r="K11" s="9">
        <f>'Correct for Drift'!S250</f>
        <v>3494.2294290135965</v>
      </c>
      <c r="L11" s="9">
        <f>'Correct for Drift'!T250</f>
        <v>140.52893041936028</v>
      </c>
      <c r="M11" s="9">
        <f>'Correct for Drift'!U250</f>
        <v>180.17493917187721</v>
      </c>
      <c r="N11" s="9">
        <f>'Correct for Drift'!V250</f>
        <v>47.0652991222547</v>
      </c>
      <c r="O11" s="9">
        <f>'Correct for Drift'!W250</f>
        <v>219.10591306082495</v>
      </c>
      <c r="P11" s="9">
        <f>'Correct for Drift'!X250</f>
        <v>47.172051558184904</v>
      </c>
      <c r="Q11" s="9">
        <f>'Correct for Drift'!Y250</f>
        <v>198.69448304667381</v>
      </c>
      <c r="R11" s="9">
        <f>'Correct for Drift'!Z250</f>
        <v>60.247116672173355</v>
      </c>
      <c r="S11" s="9">
        <f>'Correct for Drift'!AA250</f>
        <v>177.66015401063518</v>
      </c>
      <c r="V11" s="52" t="s">
        <v>185</v>
      </c>
      <c r="W11" s="9">
        <v>1</v>
      </c>
      <c r="X11" s="9">
        <v>1</v>
      </c>
      <c r="Y11" s="9"/>
    </row>
    <row r="12" spans="1:26" x14ac:dyDescent="0.35">
      <c r="A12" t="s">
        <v>46</v>
      </c>
      <c r="B12" t="s">
        <v>270</v>
      </c>
      <c r="C12" t="s">
        <v>175</v>
      </c>
      <c r="D12" s="9">
        <f>'Correct for Drift'!L251</f>
        <v>8622077.2210481483</v>
      </c>
      <c r="E12" s="9">
        <f>'Correct for Drift'!M251</f>
        <v>14918117.386567716</v>
      </c>
      <c r="F12" s="9">
        <f>'Correct for Drift'!N251</f>
        <v>1112.0559877747974</v>
      </c>
      <c r="G12" s="9">
        <f>'Correct for Drift'!O251</f>
        <v>103.6055234716311</v>
      </c>
      <c r="H12" s="9">
        <f>'Correct for Drift'!P251</f>
        <v>88.47558800756596</v>
      </c>
      <c r="I12" s="9">
        <f>'Correct for Drift'!Q251</f>
        <v>76.219902041042658</v>
      </c>
      <c r="J12" s="9">
        <f>'Correct for Drift'!R251</f>
        <v>150.79038286484572</v>
      </c>
      <c r="K12" s="9">
        <f>'Correct for Drift'!S251</f>
        <v>6868.690371592269</v>
      </c>
      <c r="L12" s="9">
        <f>'Correct for Drift'!T251</f>
        <v>225.90936480204468</v>
      </c>
      <c r="M12" s="9">
        <f>'Correct for Drift'!U251</f>
        <v>87.309783310204082</v>
      </c>
      <c r="N12" s="9">
        <f>'Correct for Drift'!V251</f>
        <v>38.857148210589529</v>
      </c>
      <c r="O12" s="9">
        <f>'Correct for Drift'!W251</f>
        <v>91.719922812923883</v>
      </c>
      <c r="P12" s="9">
        <f>'Correct for Drift'!X251</f>
        <v>26.907745604871849</v>
      </c>
      <c r="Q12" s="9">
        <f>'Correct for Drift'!Y251</f>
        <v>90.267347868593674</v>
      </c>
      <c r="R12" s="9">
        <f>'Correct for Drift'!Z251</f>
        <v>33.322137824648919</v>
      </c>
      <c r="S12" s="9">
        <f>'Correct for Drift'!AA251</f>
        <v>98.367368640474893</v>
      </c>
      <c r="V12" s="43" t="s">
        <v>226</v>
      </c>
      <c r="W12" s="16">
        <v>0.27200000000000002</v>
      </c>
      <c r="X12" s="8">
        <f>W12/W$13</f>
        <v>2.2295081967213117</v>
      </c>
      <c r="Y12" s="9"/>
    </row>
    <row r="13" spans="1:26" x14ac:dyDescent="0.35">
      <c r="A13" t="s">
        <v>48</v>
      </c>
      <c r="B13" t="s">
        <v>26</v>
      </c>
      <c r="C13" t="s">
        <v>175</v>
      </c>
      <c r="D13" s="9">
        <f>'Correct for Drift'!L252</f>
        <v>7639.2986957797684</v>
      </c>
      <c r="E13" s="9">
        <f>'Correct for Drift'!M252</f>
        <v>13322.394848257321</v>
      </c>
      <c r="F13" s="9">
        <f>'Correct for Drift'!N252</f>
        <v>117.83774595454392</v>
      </c>
      <c r="G13" s="9">
        <f>'Correct for Drift'!O252</f>
        <v>111.73437301836714</v>
      </c>
      <c r="H13" s="9">
        <f>'Correct for Drift'!P252</f>
        <v>113.14965488766518</v>
      </c>
      <c r="I13" s="9">
        <f>'Correct for Drift'!Q252</f>
        <v>11.899623053991306</v>
      </c>
      <c r="J13" s="9">
        <f>'Correct for Drift'!R252</f>
        <v>11.90501624584617</v>
      </c>
      <c r="K13" s="9">
        <f>'Correct for Drift'!S252</f>
        <v>85.529038137314259</v>
      </c>
      <c r="L13" s="9">
        <f>'Correct for Drift'!T252</f>
        <v>27.461656749207172</v>
      </c>
      <c r="M13" s="9">
        <f>'Correct for Drift'!U252</f>
        <v>252.63944706251135</v>
      </c>
      <c r="N13" s="9">
        <f>'Correct for Drift'!V252</f>
        <v>33.686822472729688</v>
      </c>
      <c r="O13" s="9">
        <f>'Correct for Drift'!W252</f>
        <v>112.13588010770796</v>
      </c>
      <c r="P13" s="9">
        <f>'Correct for Drift'!X252</f>
        <v>22.989194118626266</v>
      </c>
      <c r="Q13" s="9">
        <f>'Correct for Drift'!Y252</f>
        <v>99.006049083048282</v>
      </c>
      <c r="R13" s="9">
        <f>'Correct for Drift'!Z252</f>
        <v>28.287010945734046</v>
      </c>
      <c r="S13" s="9">
        <f>'Correct for Drift'!AA252</f>
        <v>110.05537318168692</v>
      </c>
      <c r="V13" s="43" t="s">
        <v>225</v>
      </c>
      <c r="W13" s="16">
        <v>0.122</v>
      </c>
      <c r="X13" s="8">
        <f>W13/W$13</f>
        <v>1</v>
      </c>
      <c r="Y13" s="9"/>
    </row>
    <row r="14" spans="1:26" x14ac:dyDescent="0.35">
      <c r="A14" t="s">
        <v>51</v>
      </c>
      <c r="B14" t="s">
        <v>26</v>
      </c>
      <c r="C14" t="s">
        <v>175</v>
      </c>
      <c r="D14" s="9">
        <f>'Correct for Drift'!L253</f>
        <v>1687.2562211030638</v>
      </c>
      <c r="E14" s="9">
        <f>'Correct for Drift'!M253</f>
        <v>2943.625596700128</v>
      </c>
      <c r="F14" s="9">
        <f>'Correct for Drift'!N253</f>
        <v>41.648062225738798</v>
      </c>
      <c r="G14" s="9">
        <f>'Correct for Drift'!O253</f>
        <v>38.696851835851035</v>
      </c>
      <c r="H14" s="9">
        <f>'Correct for Drift'!P253</f>
        <v>36.53825811133548</v>
      </c>
      <c r="I14" s="9">
        <f>'Correct for Drift'!Q253</f>
        <v>2.1238076889519704</v>
      </c>
      <c r="J14" s="9">
        <f>'Correct for Drift'!R253</f>
        <v>6.1855812173089397</v>
      </c>
      <c r="K14" s="9">
        <f>'Correct for Drift'!S253</f>
        <v>40.171307788938265</v>
      </c>
      <c r="L14" s="9">
        <f>'Correct for Drift'!T253</f>
        <v>20.519243551940534</v>
      </c>
      <c r="M14" s="9">
        <f>'Correct for Drift'!U253</f>
        <v>177.25043143521305</v>
      </c>
      <c r="N14" s="9">
        <f>'Correct for Drift'!V253</f>
        <v>6.9686411342391459</v>
      </c>
      <c r="O14" s="9">
        <f>'Correct for Drift'!W253</f>
        <v>46.531662298728932</v>
      </c>
      <c r="P14" s="9">
        <f>'Correct for Drift'!X253</f>
        <v>18.454948723204829</v>
      </c>
      <c r="Q14" s="9">
        <f>'Correct for Drift'!Y253</f>
        <v>27.812055560960012</v>
      </c>
      <c r="R14" s="9">
        <f>'Correct for Drift'!Z253</f>
        <v>6.8632991488032218</v>
      </c>
      <c r="S14" s="9">
        <f>'Correct for Drift'!AA253</f>
        <v>37.10865385856647</v>
      </c>
      <c r="V14" s="52" t="s">
        <v>186</v>
      </c>
      <c r="W14" s="16">
        <v>0.17199999999999999</v>
      </c>
      <c r="X14" s="9">
        <f>W14/W$13</f>
        <v>1.4098360655737705</v>
      </c>
      <c r="Y14" s="9"/>
    </row>
    <row r="15" spans="1:26" x14ac:dyDescent="0.35">
      <c r="A15" t="s">
        <v>53</v>
      </c>
      <c r="B15" t="s">
        <v>26</v>
      </c>
      <c r="C15" t="s">
        <v>175</v>
      </c>
      <c r="D15" s="9">
        <f>'Correct for Drift'!L254</f>
        <v>1078.943395241419</v>
      </c>
      <c r="E15" s="9">
        <f>'Correct for Drift'!M254</f>
        <v>1818.8854225126929</v>
      </c>
      <c r="F15" s="9">
        <f>'Correct for Drift'!N254</f>
        <v>20.83147832160877</v>
      </c>
      <c r="G15" s="9">
        <f>'Correct for Drift'!O254</f>
        <v>16.32191775333213</v>
      </c>
      <c r="H15" s="9">
        <f>'Correct for Drift'!P254</f>
        <v>18.468198583890313</v>
      </c>
      <c r="I15" s="9">
        <f>'Correct for Drift'!Q254</f>
        <v>1.6188957759360925</v>
      </c>
      <c r="J15" s="9">
        <f>'Correct for Drift'!R254</f>
        <v>5.3123689514258992</v>
      </c>
      <c r="K15" s="9">
        <f>'Correct for Drift'!S254</f>
        <v>19.143489994544062</v>
      </c>
      <c r="L15" s="9">
        <f>'Correct for Drift'!T254</f>
        <v>17.220778694320924</v>
      </c>
      <c r="M15" s="9">
        <f>'Correct for Drift'!U254</f>
        <v>146.37965312805591</v>
      </c>
      <c r="N15" s="9">
        <f>'Correct for Drift'!V254</f>
        <v>4.0476975551457492</v>
      </c>
      <c r="O15" s="9">
        <f>'Correct for Drift'!W254</f>
        <v>22.571750760403063</v>
      </c>
      <c r="P15" s="9">
        <f>'Correct for Drift'!X254</f>
        <v>7.1425401258245209</v>
      </c>
      <c r="Q15" s="9">
        <f>'Correct for Drift'!Y254</f>
        <v>10.726030120368584</v>
      </c>
      <c r="R15" s="9">
        <f>'Correct for Drift'!Z254</f>
        <v>5.5928824746217636</v>
      </c>
      <c r="S15" s="9">
        <f>'Correct for Drift'!AA254</f>
        <v>7.4644620606262038</v>
      </c>
      <c r="V15" s="43" t="s">
        <v>239</v>
      </c>
      <c r="W15" s="16">
        <v>5.7000000000000002E-2</v>
      </c>
      <c r="X15" s="8">
        <f>W15/W$13</f>
        <v>0.46721311475409838</v>
      </c>
      <c r="Y15" s="9"/>
    </row>
    <row r="16" spans="1:26" x14ac:dyDescent="0.35">
      <c r="A16" t="s">
        <v>55</v>
      </c>
      <c r="B16" t="s">
        <v>26</v>
      </c>
      <c r="C16" t="s">
        <v>175</v>
      </c>
      <c r="D16" s="9">
        <f>'Correct for Drift'!L255</f>
        <v>911.89610676879943</v>
      </c>
      <c r="E16" s="9">
        <f>'Correct for Drift'!M255</f>
        <v>1637.1908216186325</v>
      </c>
      <c r="F16" s="9">
        <f>'Correct for Drift'!N255</f>
        <v>14.104956528910392</v>
      </c>
      <c r="G16" s="9">
        <f>'Correct for Drift'!O255</f>
        <v>28.026794816068929</v>
      </c>
      <c r="H16" s="9">
        <f>'Correct for Drift'!P255</f>
        <v>16.467556591005007</v>
      </c>
      <c r="I16" s="9">
        <f>'Correct for Drift'!Q255</f>
        <v>5.3302498332038795</v>
      </c>
      <c r="J16" s="9">
        <f>'Correct for Drift'!R255</f>
        <v>10.194977168564062</v>
      </c>
      <c r="K16" s="9">
        <f>'Correct for Drift'!S255</f>
        <v>30.53940459822757</v>
      </c>
      <c r="L16" s="9">
        <f>'Correct for Drift'!T255</f>
        <v>14.890535015966893</v>
      </c>
      <c r="M16" s="9">
        <f>'Correct for Drift'!U255</f>
        <v>147.11483651736296</v>
      </c>
      <c r="N16" s="9">
        <f>'Correct for Drift'!V255</f>
        <v>3.3558076806067056</v>
      </c>
      <c r="O16" s="9">
        <f>'Correct for Drift'!W255</f>
        <v>22.424661792898263</v>
      </c>
      <c r="P16" s="9">
        <f>'Correct for Drift'!X255</f>
        <v>2.7983242529810468</v>
      </c>
      <c r="Q16" s="9">
        <f>'Correct for Drift'!Y255</f>
        <v>10.536057513810583</v>
      </c>
      <c r="R16" s="9">
        <f>'Correct for Drift'!Z255</f>
        <v>11.273866630414769</v>
      </c>
      <c r="S16" s="9">
        <f>'Correct for Drift'!AA255</f>
        <v>17.021585168310637</v>
      </c>
      <c r="V16" s="43" t="s">
        <v>230</v>
      </c>
      <c r="W16" s="16">
        <v>5.5999999999999994E-2</v>
      </c>
      <c r="X16" s="8">
        <f>W16/W$13</f>
        <v>0.45901639344262291</v>
      </c>
      <c r="Y16" s="9"/>
    </row>
    <row r="17" spans="1:25" x14ac:dyDescent="0.35">
      <c r="A17" t="s">
        <v>57</v>
      </c>
      <c r="B17" t="s">
        <v>26</v>
      </c>
      <c r="C17" t="s">
        <v>175</v>
      </c>
      <c r="D17" s="9">
        <f>'Correct for Drift'!L256</f>
        <v>898.44291544015528</v>
      </c>
      <c r="E17" s="9">
        <f>'Correct for Drift'!M256</f>
        <v>1605.247607574536</v>
      </c>
      <c r="F17" s="9">
        <f>'Correct for Drift'!N256</f>
        <v>29.202871030153858</v>
      </c>
      <c r="G17" s="9">
        <f>'Correct for Drift'!O256</f>
        <v>32.442938361290729</v>
      </c>
      <c r="H17" s="9">
        <f>'Correct for Drift'!P256</f>
        <v>16.722486588748637</v>
      </c>
      <c r="I17" s="9">
        <f>'Correct for Drift'!Q256</f>
        <v>-1.2911697205413972</v>
      </c>
      <c r="J17" s="9">
        <f>'Correct for Drift'!R256</f>
        <v>4.4323611241984509</v>
      </c>
      <c r="K17" s="9">
        <f>'Correct for Drift'!S256</f>
        <v>34.103653841541714</v>
      </c>
      <c r="L17" s="9">
        <f>'Correct for Drift'!T256</f>
        <v>19.903685982878141</v>
      </c>
      <c r="M17" s="9">
        <f>'Correct for Drift'!U256</f>
        <v>159.84329050748715</v>
      </c>
      <c r="N17" s="9">
        <f>'Correct for Drift'!V256</f>
        <v>19.469476638130228</v>
      </c>
      <c r="O17" s="9">
        <f>'Correct for Drift'!W256</f>
        <v>29.844011607052423</v>
      </c>
      <c r="P17" s="9">
        <f>'Correct for Drift'!X256</f>
        <v>13.045689341565886</v>
      </c>
      <c r="Q17" s="9">
        <f>'Correct for Drift'!Y256</f>
        <v>19.619257217319081</v>
      </c>
      <c r="R17" s="9">
        <f>'Correct for Drift'!Z256</f>
        <v>14.685400748404959</v>
      </c>
      <c r="S17" s="9">
        <f>'Correct for Drift'!AA256</f>
        <v>15.851228434670389</v>
      </c>
      <c r="V17" s="52" t="s">
        <v>187</v>
      </c>
      <c r="W17" s="16">
        <v>0.14990000000000001</v>
      </c>
      <c r="X17" s="9">
        <f>W17/W$16</f>
        <v>2.6767857142857148</v>
      </c>
      <c r="Y17" s="9"/>
    </row>
    <row r="18" spans="1:25" x14ac:dyDescent="0.35">
      <c r="A18" t="s">
        <v>59</v>
      </c>
      <c r="B18" t="s">
        <v>272</v>
      </c>
      <c r="C18" t="s">
        <v>175</v>
      </c>
      <c r="D18" s="9">
        <f>'Correct for Drift'!L257</f>
        <v>20.962866314039445</v>
      </c>
      <c r="E18" s="9">
        <f>'Correct for Drift'!M257</f>
        <v>51.454598406605299</v>
      </c>
      <c r="F18" s="9">
        <f>'Correct for Drift'!N257</f>
        <v>690863.31662534282</v>
      </c>
      <c r="G18" s="9">
        <f>'Correct for Drift'!O257</f>
        <v>667777.26607064868</v>
      </c>
      <c r="H18" s="9">
        <f>'Correct for Drift'!P257</f>
        <v>795822.35592046159</v>
      </c>
      <c r="I18" s="9">
        <f>'Correct for Drift'!Q257</f>
        <v>141266.64798733254</v>
      </c>
      <c r="J18" s="9">
        <f>'Correct for Drift'!R257</f>
        <v>117943.79399181552</v>
      </c>
      <c r="K18" s="9">
        <f>'Correct for Drift'!S257</f>
        <v>378106.61898686539</v>
      </c>
      <c r="L18" s="9">
        <f>'Correct for Drift'!T257</f>
        <v>128961.55707413371</v>
      </c>
      <c r="M18" s="9">
        <f>'Correct for Drift'!U257</f>
        <v>792658.58701476245</v>
      </c>
      <c r="N18" s="9">
        <f>'Correct for Drift'!V257</f>
        <v>190719.42477183181</v>
      </c>
      <c r="O18" s="9">
        <f>'Correct for Drift'!W257</f>
        <v>756080.86838199827</v>
      </c>
      <c r="P18" s="9">
        <f>'Correct for Drift'!X257</f>
        <v>171880.55338815012</v>
      </c>
      <c r="Q18" s="9">
        <f>'Correct for Drift'!Y257</f>
        <v>769188.3156065268</v>
      </c>
      <c r="R18" s="9">
        <f>'Correct for Drift'!Z257</f>
        <v>168597.76287622956</v>
      </c>
      <c r="S18" s="9">
        <f>'Correct for Drift'!AA257</f>
        <v>746908.01258176914</v>
      </c>
      <c r="V18" s="43" t="s">
        <v>228</v>
      </c>
      <c r="W18" s="16">
        <v>0.1124</v>
      </c>
      <c r="X18" s="8">
        <f>W18/W$16</f>
        <v>2.0071428571428576</v>
      </c>
      <c r="Y18" s="9"/>
    </row>
    <row r="19" spans="1:25" x14ac:dyDescent="0.35">
      <c r="A19" t="s">
        <v>59</v>
      </c>
      <c r="B19" t="s">
        <v>272</v>
      </c>
      <c r="C19" t="s">
        <v>175</v>
      </c>
      <c r="D19" s="9">
        <f>'Correct for Drift'!L258</f>
        <v>17.643601923519434</v>
      </c>
      <c r="E19" s="9">
        <f>'Correct for Drift'!M258</f>
        <v>43.986657262077316</v>
      </c>
      <c r="F19" s="9">
        <f>'Correct for Drift'!N258</f>
        <v>694329.88002418319</v>
      </c>
      <c r="G19" s="9">
        <f>'Correct for Drift'!O258</f>
        <v>671978.09786051698</v>
      </c>
      <c r="H19" s="9">
        <f>'Correct for Drift'!P258</f>
        <v>798054.93709660531</v>
      </c>
      <c r="I19" s="9">
        <f>'Correct for Drift'!Q258</f>
        <v>141724.37040778837</v>
      </c>
      <c r="J19" s="9">
        <f>'Correct for Drift'!R258</f>
        <v>117415.44108307606</v>
      </c>
      <c r="K19" s="9">
        <f>'Correct for Drift'!S258</f>
        <v>378937.76394617517</v>
      </c>
      <c r="L19" s="9">
        <f>'Correct for Drift'!T258</f>
        <v>130070.92839470797</v>
      </c>
      <c r="M19" s="9">
        <f>'Correct for Drift'!U258</f>
        <v>792879.65889672143</v>
      </c>
      <c r="N19" s="9">
        <f>'Correct for Drift'!V258</f>
        <v>191446.68786357535</v>
      </c>
      <c r="O19" s="9">
        <f>'Correct for Drift'!W258</f>
        <v>760115.8665190991</v>
      </c>
      <c r="P19" s="9">
        <f>'Correct for Drift'!X258</f>
        <v>172521.91436065504</v>
      </c>
      <c r="Q19" s="9">
        <f>'Correct for Drift'!Y258</f>
        <v>770871.86867089977</v>
      </c>
      <c r="R19" s="9">
        <f>'Correct for Drift'!Z258</f>
        <v>169069.07501412334</v>
      </c>
      <c r="S19" s="9">
        <f>'Correct for Drift'!AA258</f>
        <v>745882.60588649777</v>
      </c>
      <c r="V19" s="43" t="s">
        <v>227</v>
      </c>
      <c r="W19" s="16">
        <v>0.13819999999999999</v>
      </c>
      <c r="X19" s="8">
        <f>W19/W$16</f>
        <v>2.467857142857143</v>
      </c>
      <c r="Y19" s="9"/>
    </row>
    <row r="20" spans="1:25" x14ac:dyDescent="0.35">
      <c r="A20" t="s">
        <v>62</v>
      </c>
      <c r="B20" t="s">
        <v>26</v>
      </c>
      <c r="C20" t="s">
        <v>175</v>
      </c>
      <c r="D20" s="9">
        <f>'Correct for Drift'!L259</f>
        <v>641.25909798656653</v>
      </c>
      <c r="E20" s="9">
        <f>'Correct for Drift'!M259</f>
        <v>1172.195957247932</v>
      </c>
      <c r="F20" s="9">
        <f>'Correct for Drift'!N259</f>
        <v>392.18149334603231</v>
      </c>
      <c r="G20" s="9">
        <f>'Correct for Drift'!O259</f>
        <v>374.98767113347435</v>
      </c>
      <c r="H20" s="9">
        <f>'Correct for Drift'!P259</f>
        <v>448.68453456171767</v>
      </c>
      <c r="I20" s="9">
        <f>'Correct for Drift'!Q259</f>
        <v>76.595376152572754</v>
      </c>
      <c r="J20" s="9">
        <f>'Correct for Drift'!R259</f>
        <v>69.057898706637587</v>
      </c>
      <c r="K20" s="9">
        <f>'Correct for Drift'!S259</f>
        <v>214.11702385956329</v>
      </c>
      <c r="L20" s="9">
        <f>'Correct for Drift'!T259</f>
        <v>82.712726046429253</v>
      </c>
      <c r="M20" s="9">
        <f>'Correct for Drift'!U259</f>
        <v>559.06019045281835</v>
      </c>
      <c r="N20" s="9">
        <f>'Correct for Drift'!V259</f>
        <v>117.4763642757521</v>
      </c>
      <c r="O20" s="9">
        <f>'Correct for Drift'!W259</f>
        <v>421.98922037933482</v>
      </c>
      <c r="P20" s="9">
        <f>'Correct for Drift'!X259</f>
        <v>100.28819241526139</v>
      </c>
      <c r="Q20" s="9">
        <f>'Correct for Drift'!Y259</f>
        <v>451.58744762534064</v>
      </c>
      <c r="R20" s="9">
        <f>'Correct for Drift'!Z259</f>
        <v>90.551409383881776</v>
      </c>
      <c r="S20" s="9">
        <f>'Correct for Drift'!AA259</f>
        <v>389.33313176251079</v>
      </c>
      <c r="V20" s="43" t="s">
        <v>229</v>
      </c>
      <c r="W20" s="16">
        <v>7.3800000000000004E-2</v>
      </c>
      <c r="X20" s="8">
        <f>W20/W$16</f>
        <v>1.3178571428571431</v>
      </c>
      <c r="Y20" s="9"/>
    </row>
    <row r="21" spans="1:25" x14ac:dyDescent="0.35">
      <c r="A21" t="s">
        <v>62</v>
      </c>
      <c r="B21" t="s">
        <v>26</v>
      </c>
      <c r="C21" t="s">
        <v>175</v>
      </c>
      <c r="D21" s="9">
        <f>'Correct for Drift'!L260</f>
        <v>686.14551061580141</v>
      </c>
      <c r="E21" s="9">
        <f>'Correct for Drift'!M260</f>
        <v>1234.3821063549444</v>
      </c>
      <c r="F21" s="9">
        <f>'Correct for Drift'!N260</f>
        <v>104.15725805239711</v>
      </c>
      <c r="G21" s="9">
        <f>'Correct for Drift'!O260</f>
        <v>136.63471412498524</v>
      </c>
      <c r="H21" s="9">
        <f>'Correct for Drift'!P260</f>
        <v>116.07304605459922</v>
      </c>
      <c r="I21" s="9">
        <f>'Correct for Drift'!Q260</f>
        <v>10.993504667897419</v>
      </c>
      <c r="J21" s="9">
        <f>'Correct for Drift'!R260</f>
        <v>28.342485436250765</v>
      </c>
      <c r="K21" s="9">
        <f>'Correct for Drift'!S260</f>
        <v>73.796482823540956</v>
      </c>
      <c r="L21" s="9">
        <f>'Correct for Drift'!T260</f>
        <v>39.924193335188633</v>
      </c>
      <c r="M21" s="9">
        <f>'Correct for Drift'!U260</f>
        <v>269.73097600666841</v>
      </c>
      <c r="N21" s="9">
        <f>'Correct for Drift'!V260</f>
        <v>33.350189693617622</v>
      </c>
      <c r="O21" s="9">
        <f>'Correct for Drift'!W260</f>
        <v>121.10001503001867</v>
      </c>
      <c r="P21" s="9">
        <f>'Correct for Drift'!X260</f>
        <v>28.545273898276683</v>
      </c>
      <c r="Q21" s="9">
        <f>'Correct for Drift'!Y260</f>
        <v>118.42817251462378</v>
      </c>
      <c r="R21" s="9">
        <f>'Correct for Drift'!Z260</f>
        <v>31.849696974224841</v>
      </c>
      <c r="S21" s="9">
        <f>'Correct for Drift'!AA260</f>
        <v>124.54079256733158</v>
      </c>
      <c r="V21" s="43" t="s">
        <v>231</v>
      </c>
      <c r="W21" s="16">
        <v>0.26750000000000002</v>
      </c>
      <c r="X21" s="8">
        <f>W21/W$16</f>
        <v>4.7767857142857153</v>
      </c>
      <c r="Y21" s="9"/>
    </row>
    <row r="22" spans="1:25" x14ac:dyDescent="0.35">
      <c r="A22" s="26" t="s">
        <v>65</v>
      </c>
      <c r="B22" s="26" t="s">
        <v>273</v>
      </c>
      <c r="C22" s="26" t="s">
        <v>175</v>
      </c>
      <c r="D22" s="27">
        <f>'Correct for Drift'!L261</f>
        <v>878506.19812723913</v>
      </c>
      <c r="E22" s="27">
        <f>'Correct for Drift'!M261</f>
        <v>1531860.7414021299</v>
      </c>
      <c r="F22" s="27">
        <f>'Correct for Drift'!N261</f>
        <v>205.9472556110135</v>
      </c>
      <c r="G22" s="27">
        <f>'Correct for Drift'!O261</f>
        <v>126.57484803714337</v>
      </c>
      <c r="H22" s="27">
        <f>'Correct for Drift'!P261</f>
        <v>123.92316620023544</v>
      </c>
      <c r="I22" s="27">
        <f>'Correct for Drift'!Q261</f>
        <v>29.304590631131227</v>
      </c>
      <c r="J22" s="27">
        <f>'Correct for Drift'!R261</f>
        <v>32.113022103834396</v>
      </c>
      <c r="K22" s="27">
        <f>'Correct for Drift'!S261</f>
        <v>771.46602165988008</v>
      </c>
      <c r="L22" s="27">
        <f>'Correct for Drift'!T261</f>
        <v>55.349411163780957</v>
      </c>
      <c r="M22" s="27">
        <f>'Correct for Drift'!U261</f>
        <v>124.78577808965967</v>
      </c>
      <c r="N22" s="27">
        <f>'Correct for Drift'!V261</f>
        <v>27.714734956073972</v>
      </c>
      <c r="O22" s="27">
        <f>'Correct for Drift'!W261</f>
        <v>119.20704857878916</v>
      </c>
      <c r="P22" s="27">
        <f>'Correct for Drift'!X261</f>
        <v>28.690298038167342</v>
      </c>
      <c r="Q22" s="27">
        <f>'Correct for Drift'!Y261</f>
        <v>102.03261166088251</v>
      </c>
      <c r="R22" s="27">
        <f>'Correct for Drift'!Z261</f>
        <v>27.537310002657357</v>
      </c>
      <c r="S22" s="27">
        <f>'Correct for Drift'!AA261</f>
        <v>101.84628134930296</v>
      </c>
      <c r="T22" s="26" t="s">
        <v>66</v>
      </c>
      <c r="V22" s="52" t="s">
        <v>188</v>
      </c>
      <c r="W22" s="16">
        <v>0.47810000000000002</v>
      </c>
      <c r="X22" s="9">
        <f>W22/W$21</f>
        <v>1.7872897196261681</v>
      </c>
      <c r="Y22" s="9"/>
    </row>
    <row r="23" spans="1:25" x14ac:dyDescent="0.35">
      <c r="A23" s="26" t="s">
        <v>68</v>
      </c>
      <c r="B23" s="26" t="s">
        <v>274</v>
      </c>
      <c r="C23" s="26" t="s">
        <v>175</v>
      </c>
      <c r="D23" s="27">
        <f>'Correct for Drift'!L262</f>
        <v>266.25636360193459</v>
      </c>
      <c r="E23" s="27">
        <f>'Correct for Drift'!M262</f>
        <v>447.80568758736649</v>
      </c>
      <c r="F23" s="27">
        <f>'Correct for Drift'!N262</f>
        <v>44.422606639926471</v>
      </c>
      <c r="G23" s="27">
        <f>'Correct for Drift'!O262</f>
        <v>6782048.4333245382</v>
      </c>
      <c r="H23" s="27">
        <f>'Correct for Drift'!P262</f>
        <v>88.015129903266285</v>
      </c>
      <c r="I23" s="27">
        <f>'Correct for Drift'!Q262</f>
        <v>-5.8403897458598202</v>
      </c>
      <c r="J23" s="27">
        <f>'Correct for Drift'!R262</f>
        <v>-8.64547001849024</v>
      </c>
      <c r="K23" s="27">
        <f>'Correct for Drift'!S262</f>
        <v>-1.5011349099103874</v>
      </c>
      <c r="L23" s="27">
        <f>'Correct for Drift'!T262</f>
        <v>8539.4902333677855</v>
      </c>
      <c r="M23" s="27">
        <f>'Correct for Drift'!U262</f>
        <v>1060.370178516587</v>
      </c>
      <c r="N23" s="27">
        <f>'Correct for Drift'!V262</f>
        <v>-8.6241761888927257</v>
      </c>
      <c r="O23" s="27">
        <f>'Correct for Drift'!W262</f>
        <v>-22.442073321317153</v>
      </c>
      <c r="P23" s="27">
        <f>'Correct for Drift'!X262</f>
        <v>1.2281870511139683</v>
      </c>
      <c r="Q23" s="27">
        <f>'Correct for Drift'!Y262</f>
        <v>-13.821459156269</v>
      </c>
      <c r="R23" s="27">
        <f>'Correct for Drift'!Z262</f>
        <v>3.3051441465579146</v>
      </c>
      <c r="S23" s="27">
        <f>'Correct for Drift'!AA262</f>
        <v>-43.455311098803122</v>
      </c>
      <c r="T23" s="26" t="s">
        <v>69</v>
      </c>
      <c r="V23" s="43" t="s">
        <v>232</v>
      </c>
      <c r="W23" s="16">
        <v>0.52190000000000003</v>
      </c>
      <c r="X23" s="8">
        <f>W23/W$21</f>
        <v>1.9510280373831776</v>
      </c>
      <c r="Y23" s="9"/>
    </row>
    <row r="24" spans="1:25" x14ac:dyDescent="0.35">
      <c r="A24" s="26" t="s">
        <v>71</v>
      </c>
      <c r="B24" s="26" t="s">
        <v>275</v>
      </c>
      <c r="C24" s="26" t="s">
        <v>175</v>
      </c>
      <c r="D24" s="27">
        <f>'Correct for Drift'!L263</f>
        <v>66.241254793089098</v>
      </c>
      <c r="E24" s="27">
        <f>'Correct for Drift'!M263</f>
        <v>129.17030300883494</v>
      </c>
      <c r="F24" s="27">
        <f>'Correct for Drift'!N263</f>
        <v>-33.614995808353179</v>
      </c>
      <c r="G24" s="27">
        <f>'Correct for Drift'!O263</f>
        <v>2754.1619277442742</v>
      </c>
      <c r="H24" s="27">
        <f>'Correct for Drift'!P263</f>
        <v>8202018.0991761945</v>
      </c>
      <c r="I24" s="27">
        <f>'Correct for Drift'!Q263</f>
        <v>28.016220535010156</v>
      </c>
      <c r="J24" s="27">
        <f>'Correct for Drift'!R263</f>
        <v>2.3668504138325694</v>
      </c>
      <c r="K24" s="27">
        <f>'Correct for Drift'!S263</f>
        <v>-6.9805511574735064</v>
      </c>
      <c r="L24" s="27">
        <f>'Correct for Drift'!T263</f>
        <v>92942.655198672583</v>
      </c>
      <c r="M24" s="27">
        <f>'Correct for Drift'!U263</f>
        <v>151.15341560681685</v>
      </c>
      <c r="N24" s="27">
        <f>'Correct for Drift'!V263</f>
        <v>-5.6232775323663269</v>
      </c>
      <c r="O24" s="27">
        <f>'Correct for Drift'!W263</f>
        <v>-9.2031790826663524</v>
      </c>
      <c r="P24" s="27">
        <f>'Correct for Drift'!X263</f>
        <v>2.5702263958988709</v>
      </c>
      <c r="Q24" s="27">
        <f>'Correct for Drift'!Y263</f>
        <v>-18.75435035081442</v>
      </c>
      <c r="R24" s="27">
        <f>'Correct for Drift'!Z263</f>
        <v>-4.2706003823234937</v>
      </c>
      <c r="S24" s="27">
        <f>'Correct for Drift'!AA263</f>
        <v>-45.933828689839835</v>
      </c>
      <c r="T24" s="26" t="s">
        <v>72</v>
      </c>
      <c r="V24" s="43" t="s">
        <v>233</v>
      </c>
      <c r="W24" s="16">
        <v>2E-3</v>
      </c>
      <c r="X24" s="8">
        <f>W24/W$26</f>
        <v>9.7703957010258913E-3</v>
      </c>
      <c r="Y24" s="9"/>
    </row>
    <row r="25" spans="1:25" x14ac:dyDescent="0.35">
      <c r="A25" s="26" t="s">
        <v>74</v>
      </c>
      <c r="B25" s="26" t="s">
        <v>276</v>
      </c>
      <c r="C25" s="26" t="s">
        <v>175</v>
      </c>
      <c r="D25" s="27">
        <f>'Correct for Drift'!L264</f>
        <v>-5.2987311996484578</v>
      </c>
      <c r="E25" s="27">
        <f>'Correct for Drift'!M264</f>
        <v>-32.30419044968508</v>
      </c>
      <c r="F25" s="27">
        <f>'Correct for Drift'!N264</f>
        <v>-42.202913212245498</v>
      </c>
      <c r="G25" s="27">
        <f>'Correct for Drift'!O264</f>
        <v>121.54108823787902</v>
      </c>
      <c r="H25" s="27">
        <f>'Correct for Drift'!P264</f>
        <v>1516.6489164200964</v>
      </c>
      <c r="I25" s="27">
        <f>'Correct for Drift'!Q264</f>
        <v>1479525.9929632607</v>
      </c>
      <c r="J25" s="27">
        <f>'Correct for Drift'!R264</f>
        <v>14.474750660143513</v>
      </c>
      <c r="K25" s="27">
        <f>'Correct for Drift'!S264</f>
        <v>-9.0476652049163491</v>
      </c>
      <c r="L25" s="27">
        <f>'Correct for Drift'!T264</f>
        <v>20.370251273136301</v>
      </c>
      <c r="M25" s="27">
        <f>'Correct for Drift'!U264</f>
        <v>11027.861959561777</v>
      </c>
      <c r="N25" s="27">
        <f>'Correct for Drift'!V264</f>
        <v>796.07690973506544</v>
      </c>
      <c r="O25" s="27">
        <f>'Correct for Drift'!W264</f>
        <v>241.75215586853909</v>
      </c>
      <c r="P25" s="27">
        <f>'Correct for Drift'!X264</f>
        <v>273.41974000347926</v>
      </c>
      <c r="Q25" s="27">
        <f>'Correct for Drift'!Y264</f>
        <v>-43.947089651875203</v>
      </c>
      <c r="R25" s="27">
        <f>'Correct for Drift'!Z264</f>
        <v>-7.1235792309978567</v>
      </c>
      <c r="S25" s="27">
        <f>'Correct for Drift'!AA264</f>
        <v>-67.489173173822564</v>
      </c>
      <c r="T25" s="26" t="s">
        <v>75</v>
      </c>
      <c r="V25" s="43" t="s">
        <v>234</v>
      </c>
      <c r="W25" s="16">
        <v>0.14800000000000002</v>
      </c>
      <c r="X25" s="8">
        <f>W25/W$26</f>
        <v>0.72300928187591607</v>
      </c>
      <c r="Y25" s="9"/>
    </row>
    <row r="26" spans="1:25" x14ac:dyDescent="0.35">
      <c r="A26" s="26" t="s">
        <v>77</v>
      </c>
      <c r="B26" s="26" t="s">
        <v>277</v>
      </c>
      <c r="C26" s="26" t="s">
        <v>175</v>
      </c>
      <c r="D26" s="27">
        <f>'Correct for Drift'!L265</f>
        <v>-6.0676925195125193</v>
      </c>
      <c r="E26" s="27">
        <f>'Correct for Drift'!M265</f>
        <v>-3.1290436055807618</v>
      </c>
      <c r="F26" s="27">
        <f>'Correct for Drift'!N265</f>
        <v>-39.089979836083053</v>
      </c>
      <c r="G26" s="27">
        <f>'Correct for Drift'!O265</f>
        <v>130.11099758092212</v>
      </c>
      <c r="H26" s="27">
        <f>'Correct for Drift'!P265</f>
        <v>505.38907633863539</v>
      </c>
      <c r="I26" s="27">
        <f>'Correct for Drift'!Q265</f>
        <v>383.5822046107499</v>
      </c>
      <c r="J26" s="27">
        <f>'Correct for Drift'!R265</f>
        <v>1197372.403218504</v>
      </c>
      <c r="K26" s="27">
        <f>'Correct for Drift'!S265</f>
        <v>-12.309599662081578</v>
      </c>
      <c r="L26" s="27">
        <f>'Correct for Drift'!T265</f>
        <v>8.1958705485911914</v>
      </c>
      <c r="M26" s="27">
        <f>'Correct for Drift'!U265</f>
        <v>-57.898381056049558</v>
      </c>
      <c r="N26" s="27">
        <f>'Correct for Drift'!V265</f>
        <v>2759.809021974133</v>
      </c>
      <c r="O26" s="27">
        <f>'Correct for Drift'!W265</f>
        <v>2826.5077124804297</v>
      </c>
      <c r="P26" s="27">
        <f>'Correct for Drift'!X265</f>
        <v>196.96716927802163</v>
      </c>
      <c r="Q26" s="27">
        <f>'Correct for Drift'!Y265</f>
        <v>647.76794224183641</v>
      </c>
      <c r="R26" s="27">
        <f>'Correct for Drift'!Z265</f>
        <v>3.779738101259376</v>
      </c>
      <c r="S26" s="27">
        <f>'Correct for Drift'!AA265</f>
        <v>-53.775053586808482</v>
      </c>
      <c r="T26" s="26" t="s">
        <v>78</v>
      </c>
      <c r="V26" s="43" t="s">
        <v>235</v>
      </c>
      <c r="W26" s="16">
        <v>0.20469999999999999</v>
      </c>
      <c r="X26" s="8">
        <f>W26/W$26</f>
        <v>1</v>
      </c>
      <c r="Y26" s="9"/>
    </row>
    <row r="27" spans="1:25" x14ac:dyDescent="0.35">
      <c r="A27" s="26" t="s">
        <v>80</v>
      </c>
      <c r="B27" s="26" t="s">
        <v>278</v>
      </c>
      <c r="C27" s="26" t="s">
        <v>175</v>
      </c>
      <c r="D27" s="27">
        <f>'Correct for Drift'!L266</f>
        <v>-0.69744540217183015</v>
      </c>
      <c r="E27" s="27">
        <f>'Correct for Drift'!M266</f>
        <v>-3.8668087492080474</v>
      </c>
      <c r="F27" s="27">
        <f>'Correct for Drift'!N266</f>
        <v>-42.02555901810841</v>
      </c>
      <c r="G27" s="27">
        <f>'Correct for Drift'!O266</f>
        <v>35.345190823498228</v>
      </c>
      <c r="H27" s="27">
        <f>'Correct for Drift'!P266</f>
        <v>150.25349925591951</v>
      </c>
      <c r="I27" s="27">
        <f>'Correct for Drift'!Q266</f>
        <v>51.218924753687929</v>
      </c>
      <c r="J27" s="27">
        <f>'Correct for Drift'!R266</f>
        <v>244.39432948072243</v>
      </c>
      <c r="K27" s="27">
        <f>'Correct for Drift'!S266</f>
        <v>3729580.7533730264</v>
      </c>
      <c r="L27" s="27">
        <f>'Correct for Drift'!T266</f>
        <v>5.8315506674305304</v>
      </c>
      <c r="M27" s="27">
        <f>'Correct for Drift'!U266</f>
        <v>-61.843956658260936</v>
      </c>
      <c r="N27" s="27">
        <f>'Correct for Drift'!V266</f>
        <v>-14.944105409228008</v>
      </c>
      <c r="O27" s="27">
        <f>'Correct for Drift'!W266</f>
        <v>-36.365268811578019</v>
      </c>
      <c r="P27" s="27">
        <f>'Correct for Drift'!X266</f>
        <v>1362.9679250895256</v>
      </c>
      <c r="Q27" s="27">
        <f>'Correct for Drift'!Y266</f>
        <v>1476.4935577536573</v>
      </c>
      <c r="R27" s="27">
        <f>'Correct for Drift'!Z266</f>
        <v>-5.4789465591060864</v>
      </c>
      <c r="S27" s="27">
        <f>'Correct for Drift'!AA266</f>
        <v>-64.161183600659726</v>
      </c>
      <c r="T27" s="26" t="s">
        <v>81</v>
      </c>
      <c r="V27" s="52" t="s">
        <v>189</v>
      </c>
      <c r="W27" s="16">
        <v>0.1565</v>
      </c>
      <c r="X27" s="9">
        <f>W27/W$26</f>
        <v>0.76453346360527608</v>
      </c>
    </row>
    <row r="28" spans="1:25" x14ac:dyDescent="0.35">
      <c r="A28" s="26" t="s">
        <v>83</v>
      </c>
      <c r="B28" s="26" t="s">
        <v>279</v>
      </c>
      <c r="C28" s="26" t="s">
        <v>175</v>
      </c>
      <c r="D28" s="27">
        <f>'Correct for Drift'!L267</f>
        <v>0.40731688839085933</v>
      </c>
      <c r="E28" s="27">
        <f>'Correct for Drift'!M267</f>
        <v>-4.5936221863314017</v>
      </c>
      <c r="F28" s="27">
        <f>'Correct for Drift'!N267</f>
        <v>47.778054937686136</v>
      </c>
      <c r="G28" s="27">
        <f>'Correct for Drift'!O267</f>
        <v>60.147518344046176</v>
      </c>
      <c r="H28" s="27">
        <f>'Correct for Drift'!P267</f>
        <v>256.58395847159159</v>
      </c>
      <c r="I28" s="27">
        <f>'Correct for Drift'!Q267</f>
        <v>87.701679686285701</v>
      </c>
      <c r="J28" s="27">
        <f>'Correct for Drift'!R267</f>
        <v>136.30344393550084</v>
      </c>
      <c r="K28" s="27">
        <f>'Correct for Drift'!S267</f>
        <v>1311.3706216730793</v>
      </c>
      <c r="L28" s="27">
        <f>'Correct for Drift'!T267</f>
        <v>1201950.8740875002</v>
      </c>
      <c r="M28" s="27">
        <f>'Correct for Drift'!U267</f>
        <v>-15.994636946011354</v>
      </c>
      <c r="N28" s="27">
        <f>'Correct for Drift'!V267</f>
        <v>-15.357310197354865</v>
      </c>
      <c r="O28" s="27">
        <f>'Correct for Drift'!W267</f>
        <v>-23.7954967825289</v>
      </c>
      <c r="P28" s="27">
        <f>'Correct for Drift'!X267</f>
        <v>-1.0845712290989145</v>
      </c>
      <c r="Q28" s="27">
        <f>'Correct for Drift'!Y267</f>
        <v>-18.336398900511156</v>
      </c>
      <c r="R28" s="27">
        <f>'Correct for Drift'!Z267</f>
        <v>9544.7239161052057</v>
      </c>
      <c r="S28" s="27">
        <f>'Correct for Drift'!AA267</f>
        <v>1263.8667935915535</v>
      </c>
      <c r="T28" s="26" t="s">
        <v>84</v>
      </c>
      <c r="V28" s="43" t="s">
        <v>236</v>
      </c>
      <c r="W28" s="16">
        <v>0.24840000000000001</v>
      </c>
      <c r="X28" s="8">
        <f>W28/W$26</f>
        <v>1.2134831460674158</v>
      </c>
    </row>
    <row r="29" spans="1:25" x14ac:dyDescent="0.35">
      <c r="A29" s="26" t="s">
        <v>86</v>
      </c>
      <c r="B29" s="26" t="s">
        <v>280</v>
      </c>
      <c r="C29" s="26" t="s">
        <v>175</v>
      </c>
      <c r="D29" s="27">
        <f>'Correct for Drift'!L268</f>
        <v>-14.083182598277869</v>
      </c>
      <c r="E29" s="27">
        <f>'Correct for Drift'!M268</f>
        <v>-13.563494982263514</v>
      </c>
      <c r="F29" s="27">
        <f>'Correct for Drift'!N268</f>
        <v>-43.10513871434523</v>
      </c>
      <c r="G29" s="27">
        <f>'Correct for Drift'!O268</f>
        <v>-19.636365196555737</v>
      </c>
      <c r="H29" s="27">
        <f>'Correct for Drift'!P268</f>
        <v>15.113816526607195</v>
      </c>
      <c r="I29" s="27">
        <f>'Correct for Drift'!Q268</f>
        <v>6.1076722365882077</v>
      </c>
      <c r="J29" s="27">
        <f>'Correct for Drift'!R268</f>
        <v>16.970327846637861</v>
      </c>
      <c r="K29" s="27">
        <f>'Correct for Drift'!S268</f>
        <v>137.05630432033922</v>
      </c>
      <c r="L29" s="27">
        <f>'Correct for Drift'!T268</f>
        <v>301.22052808532595</v>
      </c>
      <c r="M29" s="27">
        <f>'Correct for Drift'!U268</f>
        <v>8213931.5494272187</v>
      </c>
      <c r="N29" s="27">
        <f>'Correct for Drift'!V268</f>
        <v>-10.486679275058378</v>
      </c>
      <c r="O29" s="27">
        <f>'Correct for Drift'!W268</f>
        <v>-39.624023665008721</v>
      </c>
      <c r="P29" s="27">
        <f>'Correct for Drift'!X268</f>
        <v>-3.9256721811041633</v>
      </c>
      <c r="Q29" s="27">
        <f>'Correct for Drift'!Y268</f>
        <v>-43.91698813975362</v>
      </c>
      <c r="R29" s="27">
        <f>'Correct for Drift'!Z268</f>
        <v>-1.8383277911538158</v>
      </c>
      <c r="S29" s="27">
        <f>'Correct for Drift'!AA268</f>
        <v>53058.933302036436</v>
      </c>
      <c r="T29" s="26" t="s">
        <v>87</v>
      </c>
      <c r="V29" s="43" t="s">
        <v>190</v>
      </c>
      <c r="W29" s="9">
        <v>1</v>
      </c>
      <c r="X29" s="9">
        <v>1</v>
      </c>
    </row>
    <row r="30" spans="1:25" x14ac:dyDescent="0.35">
      <c r="A30" t="s">
        <v>62</v>
      </c>
      <c r="B30" t="s">
        <v>26</v>
      </c>
      <c r="C30" t="s">
        <v>175</v>
      </c>
      <c r="D30" s="9">
        <f>'Correct for Drift'!L269</f>
        <v>649.26644747579667</v>
      </c>
      <c r="E30" s="9">
        <f>'Correct for Drift'!M269</f>
        <v>1117.358580534574</v>
      </c>
      <c r="F30" s="9">
        <f>'Correct for Drift'!N269</f>
        <v>13.447855725360739</v>
      </c>
      <c r="G30" s="9">
        <f>'Correct for Drift'!O269</f>
        <v>63.434667604412965</v>
      </c>
      <c r="H30" s="9">
        <f>'Correct for Drift'!P269</f>
        <v>99.510101230718789</v>
      </c>
      <c r="I30" s="9">
        <f>'Correct for Drift'!Q269</f>
        <v>30.071385236545375</v>
      </c>
      <c r="J30" s="9">
        <f>'Correct for Drift'!R269</f>
        <v>28.748059961225476</v>
      </c>
      <c r="K30" s="9">
        <f>'Correct for Drift'!S269</f>
        <v>260.89252144845722</v>
      </c>
      <c r="L30" s="9">
        <f>'Correct for Drift'!T269</f>
        <v>158.02893491739999</v>
      </c>
      <c r="M30" s="9">
        <f>'Correct for Drift'!U269</f>
        <v>3125.2705646479471</v>
      </c>
      <c r="N30" s="9">
        <f>'Correct for Drift'!V269</f>
        <v>9.8127379902247149</v>
      </c>
      <c r="O30" s="9">
        <f>'Correct for Drift'!W269</f>
        <v>24.911806473199618</v>
      </c>
      <c r="P30" s="9">
        <f>'Correct for Drift'!X269</f>
        <v>11.089412714904814</v>
      </c>
      <c r="Q30" s="9">
        <f>'Correct for Drift'!Y269</f>
        <v>16.969196077081556</v>
      </c>
      <c r="R30" s="9">
        <f>'Correct for Drift'!Z269</f>
        <v>7.0958647342376437</v>
      </c>
      <c r="S30" s="9">
        <f>'Correct for Drift'!AA269</f>
        <v>44.997798801543922</v>
      </c>
    </row>
    <row r="31" spans="1:25" x14ac:dyDescent="0.35">
      <c r="A31" t="s">
        <v>62</v>
      </c>
      <c r="B31" t="s">
        <v>26</v>
      </c>
      <c r="C31" t="s">
        <v>175</v>
      </c>
      <c r="D31" s="9">
        <f>'Correct for Drift'!L270</f>
        <v>643.16524108906219</v>
      </c>
      <c r="E31" s="9">
        <f>'Correct for Drift'!M270</f>
        <v>1176.1992947971241</v>
      </c>
      <c r="F31" s="9">
        <f>'Correct for Drift'!N270</f>
        <v>12.676967043720964</v>
      </c>
      <c r="G31" s="9">
        <f>'Correct for Drift'!O270</f>
        <v>53.668761057368243</v>
      </c>
      <c r="H31" s="9">
        <f>'Correct for Drift'!P270</f>
        <v>65.68779980546131</v>
      </c>
      <c r="I31" s="9">
        <f>'Correct for Drift'!Q270</f>
        <v>13.494570512775546</v>
      </c>
      <c r="J31" s="9">
        <f>'Correct for Drift'!R270</f>
        <v>28.014386666098364</v>
      </c>
      <c r="K31" s="9">
        <f>'Correct for Drift'!S270</f>
        <v>124.57072102469864</v>
      </c>
      <c r="L31" s="9">
        <f>'Correct for Drift'!T270</f>
        <v>86.018197308768634</v>
      </c>
      <c r="M31" s="9">
        <f>'Correct for Drift'!U270</f>
        <v>1108.2661065680568</v>
      </c>
      <c r="N31" s="9">
        <f>'Correct for Drift'!V270</f>
        <v>13.944386666098364</v>
      </c>
      <c r="O31" s="9">
        <f>'Correct for Drift'!W270</f>
        <v>30.7290491022125</v>
      </c>
      <c r="P31" s="9">
        <f>'Correct for Drift'!X270</f>
        <v>14.656801156298265</v>
      </c>
      <c r="Q31" s="9">
        <f>'Correct for Drift'!Y270</f>
        <v>28.469141025551089</v>
      </c>
      <c r="R31" s="9">
        <f>'Correct for Drift'!Z270</f>
        <v>13.496893079636855</v>
      </c>
      <c r="S31" s="9">
        <f>'Correct for Drift'!AA270</f>
        <v>28.864655255109085</v>
      </c>
    </row>
    <row r="32" spans="1:25" x14ac:dyDescent="0.35">
      <c r="A32" t="s">
        <v>91</v>
      </c>
      <c r="B32" t="s">
        <v>281</v>
      </c>
      <c r="C32" t="s">
        <v>175</v>
      </c>
      <c r="D32" s="9">
        <f>'Correct for Drift'!L271</f>
        <v>76.259486730617951</v>
      </c>
      <c r="E32" s="9">
        <f>'Correct for Drift'!M271</f>
        <v>178.3657923395657</v>
      </c>
      <c r="F32" s="9">
        <f>'Correct for Drift'!N271</f>
        <v>-36.029464526316524</v>
      </c>
      <c r="G32" s="9">
        <f>'Correct for Drift'!O271</f>
        <v>-18.307541676568938</v>
      </c>
      <c r="H32" s="9">
        <f>'Correct for Drift'!P271</f>
        <v>-34.411585802770517</v>
      </c>
      <c r="I32" s="9">
        <f>'Correct for Drift'!Q271</f>
        <v>-11.749989814157011</v>
      </c>
      <c r="J32" s="9">
        <f>'Correct for Drift'!R271</f>
        <v>-4.1369758149540772</v>
      </c>
      <c r="K32" s="9">
        <f>'Correct for Drift'!S271</f>
        <v>-9.7242478244119468E-2</v>
      </c>
      <c r="L32" s="9">
        <f>'Correct for Drift'!T271</f>
        <v>11.895633096392302</v>
      </c>
      <c r="M32" s="9">
        <f>'Correct for Drift'!U271</f>
        <v>97.886981559652227</v>
      </c>
      <c r="N32" s="9">
        <f>'Correct for Drift'!V271</f>
        <v>-19.017114239520595</v>
      </c>
      <c r="O32" s="9">
        <f>'Correct for Drift'!W271</f>
        <v>-42.07656054125453</v>
      </c>
      <c r="P32" s="9">
        <f>'Correct for Drift'!X271</f>
        <v>-1.5019066026708181</v>
      </c>
      <c r="Q32" s="9">
        <f>'Correct for Drift'!Y271</f>
        <v>-42.711352904404762</v>
      </c>
      <c r="R32" s="9">
        <f>'Correct for Drift'!Z271</f>
        <v>-2.2519066026708181</v>
      </c>
      <c r="S32" s="9">
        <f>'Correct for Drift'!AA271</f>
        <v>-60.151619567694809</v>
      </c>
    </row>
    <row r="33" spans="1:19" x14ac:dyDescent="0.35">
      <c r="A33" t="s">
        <v>94</v>
      </c>
      <c r="B33" t="s">
        <v>282</v>
      </c>
      <c r="C33" t="s">
        <v>175</v>
      </c>
      <c r="D33" s="9">
        <f>'Correct for Drift'!L272</f>
        <v>1184.8100207970058</v>
      </c>
      <c r="E33" s="9">
        <f>'Correct for Drift'!M272</f>
        <v>2065.6698476123274</v>
      </c>
      <c r="F33" s="9">
        <f>'Correct for Drift'!N272</f>
        <v>241.9772975520593</v>
      </c>
      <c r="G33" s="9">
        <f>'Correct for Drift'!O272</f>
        <v>625.79903982455892</v>
      </c>
      <c r="H33" s="9">
        <f>'Correct for Drift'!P272</f>
        <v>46.251022289362894</v>
      </c>
      <c r="I33" s="9">
        <f>'Correct for Drift'!Q272</f>
        <v>38.662242034766123</v>
      </c>
      <c r="J33" s="9">
        <f>'Correct for Drift'!R272</f>
        <v>9.2933872291275534</v>
      </c>
      <c r="K33" s="9">
        <f>'Correct for Drift'!S272</f>
        <v>-8.9791565277040277</v>
      </c>
      <c r="L33" s="9">
        <f>'Correct for Drift'!T272</f>
        <v>13.56390731597342</v>
      </c>
      <c r="M33" s="9">
        <f>'Correct for Drift'!U272</f>
        <v>-13.080070017341384</v>
      </c>
      <c r="N33" s="9">
        <f>'Correct for Drift'!V272</f>
        <v>-1.5184747481331051</v>
      </c>
      <c r="O33" s="9">
        <f>'Correct for Drift'!W272</f>
        <v>-34.323780631919064</v>
      </c>
      <c r="P33" s="9">
        <f>'Correct for Drift'!X272</f>
        <v>9.49390731597342</v>
      </c>
      <c r="Q33" s="9">
        <f>'Correct for Drift'!Y272</f>
        <v>-43.084982498335847</v>
      </c>
      <c r="R33" s="9">
        <f>'Correct for Drift'!Z272</f>
        <v>2.6554675765110147</v>
      </c>
      <c r="S33" s="9">
        <f>'Correct for Drift'!AA272</f>
        <v>-63.332578765502276</v>
      </c>
    </row>
    <row r="34" spans="1:19" x14ac:dyDescent="0.35">
      <c r="A34" t="s">
        <v>97</v>
      </c>
      <c r="B34" t="s">
        <v>283</v>
      </c>
      <c r="C34" t="s">
        <v>175</v>
      </c>
      <c r="D34" s="9">
        <f>'Correct for Drift'!L273</f>
        <v>2875.2533903832718</v>
      </c>
      <c r="E34" s="9">
        <f>'Correct for Drift'!M273</f>
        <v>4906.7193873490369</v>
      </c>
      <c r="F34" s="9">
        <f>'Correct for Drift'!N273</f>
        <v>10150.209236395847</v>
      </c>
      <c r="G34" s="9">
        <f>'Correct for Drift'!O273</f>
        <v>20109.225097429884</v>
      </c>
      <c r="H34" s="9">
        <f>'Correct for Drift'!P273</f>
        <v>2786.4587183551257</v>
      </c>
      <c r="I34" s="9">
        <f>'Correct for Drift'!Q273</f>
        <v>2085.4989575818086</v>
      </c>
      <c r="J34" s="9">
        <f>'Correct for Drift'!R273</f>
        <v>360.12001053413479</v>
      </c>
      <c r="K34" s="9">
        <f>'Correct for Drift'!S273</f>
        <v>226.0022606872605</v>
      </c>
      <c r="L34" s="9">
        <f>'Correct for Drift'!T273</f>
        <v>409.64896277648586</v>
      </c>
      <c r="M34" s="9">
        <f>'Correct for Drift'!U273</f>
        <v>424.36908165214595</v>
      </c>
      <c r="N34" s="9">
        <f>'Correct for Drift'!V273</f>
        <v>459.83706923827532</v>
      </c>
      <c r="O34" s="9">
        <f>'Correct for Drift'!W273</f>
        <v>365.01598676141583</v>
      </c>
      <c r="P34" s="9">
        <f>'Correct for Drift'!X273</f>
        <v>226.13366611484676</v>
      </c>
      <c r="Q34" s="9">
        <f>'Correct for Drift'!Y273</f>
        <v>96.040571224116604</v>
      </c>
      <c r="R34" s="9">
        <f>'Correct for Drift'!Z273</f>
        <v>191.1286303466465</v>
      </c>
      <c r="S34" s="9">
        <f>'Correct for Drift'!AA273</f>
        <v>79.510999375432249</v>
      </c>
    </row>
    <row r="35" spans="1:19" x14ac:dyDescent="0.35">
      <c r="A35" t="s">
        <v>99</v>
      </c>
      <c r="B35" t="s">
        <v>284</v>
      </c>
      <c r="C35" t="s">
        <v>175</v>
      </c>
      <c r="D35" s="9">
        <f>'Correct for Drift'!L274</f>
        <v>38865.971224070316</v>
      </c>
      <c r="E35" s="9">
        <f>'Correct for Drift'!M274</f>
        <v>67067.644458824769</v>
      </c>
      <c r="F35" s="9">
        <f>'Correct for Drift'!N274</f>
        <v>257055.62454159404</v>
      </c>
      <c r="G35" s="9">
        <f>'Correct for Drift'!O274</f>
        <v>984033.27862851589</v>
      </c>
      <c r="H35" s="9">
        <f>'Correct for Drift'!P274</f>
        <v>142538.38343433681</v>
      </c>
      <c r="I35" s="9">
        <f>'Correct for Drift'!Q274</f>
        <v>119820.42676822834</v>
      </c>
      <c r="J35" s="9">
        <f>'Correct for Drift'!R274</f>
        <v>28693.139850308882</v>
      </c>
      <c r="K35" s="9">
        <f>'Correct for Drift'!S274</f>
        <v>18781.409134811853</v>
      </c>
      <c r="L35" s="9">
        <f>'Correct for Drift'!T274</f>
        <v>30643.820407378025</v>
      </c>
      <c r="M35" s="9">
        <f>'Correct for Drift'!U274</f>
        <v>27877.810303387261</v>
      </c>
      <c r="N35" s="9">
        <f>'Correct for Drift'!V274</f>
        <v>37733.170900806079</v>
      </c>
      <c r="O35" s="9">
        <f>'Correct for Drift'!W274</f>
        <v>28417.370941351415</v>
      </c>
      <c r="P35" s="9">
        <f>'Correct for Drift'!X274</f>
        <v>17434.584414829838</v>
      </c>
      <c r="Q35" s="9">
        <f>'Correct for Drift'!Y274</f>
        <v>10425.14948501352</v>
      </c>
      <c r="R35" s="9">
        <f>'Correct for Drift'!Z274</f>
        <v>14681.092779959088</v>
      </c>
      <c r="S35" s="9">
        <f>'Correct for Drift'!AA274</f>
        <v>9429.5866722236478</v>
      </c>
    </row>
    <row r="36" spans="1:19" x14ac:dyDescent="0.35">
      <c r="A36" t="s">
        <v>101</v>
      </c>
      <c r="B36" t="s">
        <v>285</v>
      </c>
      <c r="C36" t="s">
        <v>175</v>
      </c>
      <c r="D36" s="9">
        <f>'Correct for Drift'!L275</f>
        <v>2158.2483856978442</v>
      </c>
      <c r="E36" s="9">
        <f>'Correct for Drift'!M275</f>
        <v>3675.6445262250436</v>
      </c>
      <c r="F36" s="9">
        <f>'Correct for Drift'!N275</f>
        <v>58195.589623235166</v>
      </c>
      <c r="G36" s="9">
        <f>'Correct for Drift'!O275</f>
        <v>83169.489129512629</v>
      </c>
      <c r="H36" s="9">
        <f>'Correct for Drift'!P275</f>
        <v>14109.608542419413</v>
      </c>
      <c r="I36" s="9">
        <f>'Correct for Drift'!Q275</f>
        <v>10064.899928726241</v>
      </c>
      <c r="J36" s="9">
        <f>'Correct for Drift'!R275</f>
        <v>1624.826365383266</v>
      </c>
      <c r="K36" s="9">
        <f>'Correct for Drift'!S275</f>
        <v>1210.5812840337346</v>
      </c>
      <c r="L36" s="9">
        <f>'Correct for Drift'!T275</f>
        <v>1894.0843158960145</v>
      </c>
      <c r="M36" s="9">
        <f>'Correct for Drift'!U275</f>
        <v>1640.5944458007436</v>
      </c>
      <c r="N36" s="9">
        <f>'Correct for Drift'!V275</f>
        <v>2253.671513027145</v>
      </c>
      <c r="O36" s="9">
        <f>'Correct for Drift'!W275</f>
        <v>1727.19132159736</v>
      </c>
      <c r="P36" s="9">
        <f>'Correct for Drift'!X275</f>
        <v>1081.4723471973175</v>
      </c>
      <c r="Q36" s="9">
        <f>'Correct for Drift'!Y275</f>
        <v>673.97625742600167</v>
      </c>
      <c r="R36" s="9">
        <f>'Correct for Drift'!Z275</f>
        <v>991.46686849400976</v>
      </c>
      <c r="S36" s="9">
        <f>'Correct for Drift'!AA275</f>
        <v>582.81227494036398</v>
      </c>
    </row>
    <row r="37" spans="1:19" x14ac:dyDescent="0.35">
      <c r="A37" t="s">
        <v>103</v>
      </c>
      <c r="B37" t="s">
        <v>286</v>
      </c>
      <c r="C37" t="s">
        <v>175</v>
      </c>
      <c r="D37" s="9">
        <f>'Correct for Drift'!L276</f>
        <v>13974.415040626089</v>
      </c>
      <c r="E37" s="9">
        <f>'Correct for Drift'!M276</f>
        <v>23939.814316701344</v>
      </c>
      <c r="F37" s="9">
        <f>'Correct for Drift'!N276</f>
        <v>412944.79083436378</v>
      </c>
      <c r="G37" s="9">
        <f>'Correct for Drift'!O276</f>
        <v>1221867.1995850024</v>
      </c>
      <c r="H37" s="9">
        <f>'Correct for Drift'!P276</f>
        <v>200159.55746233187</v>
      </c>
      <c r="I37" s="9">
        <f>'Correct for Drift'!Q276</f>
        <v>159997.64779229581</v>
      </c>
      <c r="J37" s="9">
        <f>'Correct for Drift'!R276</f>
        <v>33218.529703846601</v>
      </c>
      <c r="K37" s="9">
        <f>'Correct for Drift'!S276</f>
        <v>23504.323927200076</v>
      </c>
      <c r="L37" s="9">
        <f>'Correct for Drift'!T276</f>
        <v>34809.465129405435</v>
      </c>
      <c r="M37" s="9">
        <f>'Correct for Drift'!U276</f>
        <v>27801.905070827801</v>
      </c>
      <c r="N37" s="9">
        <f>'Correct for Drift'!V276</f>
        <v>32739.204204962469</v>
      </c>
      <c r="O37" s="9">
        <f>'Correct for Drift'!W276</f>
        <v>22485.554781039853</v>
      </c>
      <c r="P37" s="9">
        <f>'Correct for Drift'!X276</f>
        <v>12491.855067917959</v>
      </c>
      <c r="Q37" s="9">
        <f>'Correct for Drift'!Y276</f>
        <v>6679.6114351910755</v>
      </c>
      <c r="R37" s="9">
        <f>'Correct for Drift'!Z276</f>
        <v>9157.1080854307747</v>
      </c>
      <c r="S37" s="9">
        <f>'Correct for Drift'!AA276</f>
        <v>5762.8093861979414</v>
      </c>
    </row>
    <row r="38" spans="1:19" x14ac:dyDescent="0.35">
      <c r="A38" t="s">
        <v>105</v>
      </c>
      <c r="B38" t="s">
        <v>287</v>
      </c>
      <c r="C38" t="s">
        <v>175</v>
      </c>
      <c r="D38" s="9">
        <f>'Correct for Drift'!L277</f>
        <v>6492.8048545240163</v>
      </c>
      <c r="E38" s="9">
        <f>'Correct for Drift'!M277</f>
        <v>11334.762121439053</v>
      </c>
      <c r="F38" s="9">
        <f>'Correct for Drift'!N277</f>
        <v>22950.911052427851</v>
      </c>
      <c r="G38" s="9">
        <f>'Correct for Drift'!O277</f>
        <v>44828.304149726893</v>
      </c>
      <c r="H38" s="9">
        <f>'Correct for Drift'!P277</f>
        <v>6111.6462749623688</v>
      </c>
      <c r="I38" s="9">
        <f>'Correct for Drift'!Q277</f>
        <v>4272.7676785065487</v>
      </c>
      <c r="J38" s="9">
        <f>'Correct for Drift'!R277</f>
        <v>740.61032336155472</v>
      </c>
      <c r="K38" s="9">
        <f>'Correct for Drift'!S277</f>
        <v>461.40479492055312</v>
      </c>
      <c r="L38" s="9">
        <f>'Correct for Drift'!T277</f>
        <v>827.88089297463614</v>
      </c>
      <c r="M38" s="9">
        <f>'Correct for Drift'!U277</f>
        <v>680.49730287894715</v>
      </c>
      <c r="N38" s="9">
        <f>'Correct for Drift'!V277</f>
        <v>996.43486178006981</v>
      </c>
      <c r="O38" s="9">
        <f>'Correct for Drift'!W277</f>
        <v>779.16841201221189</v>
      </c>
      <c r="P38" s="9">
        <f>'Correct for Drift'!X277</f>
        <v>542.05892453642502</v>
      </c>
      <c r="Q38" s="9">
        <f>'Correct for Drift'!Y277</f>
        <v>305.41698619111247</v>
      </c>
      <c r="R38" s="9">
        <f>'Correct for Drift'!Z277</f>
        <v>487.74072113273382</v>
      </c>
      <c r="S38" s="9">
        <f>'Correct for Drift'!AA277</f>
        <v>278.7109580934748</v>
      </c>
    </row>
    <row r="39" spans="1:19" x14ac:dyDescent="0.35">
      <c r="A39" t="s">
        <v>107</v>
      </c>
      <c r="B39" t="s">
        <v>288</v>
      </c>
      <c r="C39" t="s">
        <v>175</v>
      </c>
      <c r="D39" s="9">
        <f>'Correct for Drift'!L278</f>
        <v>104532.98606122959</v>
      </c>
      <c r="E39" s="9">
        <f>'Correct for Drift'!M278</f>
        <v>181763.89206398319</v>
      </c>
      <c r="F39" s="9">
        <f>'Correct for Drift'!N278</f>
        <v>215124.36270109162</v>
      </c>
      <c r="G39" s="9">
        <f>'Correct for Drift'!O278</f>
        <v>538268.66569925344</v>
      </c>
      <c r="H39" s="9">
        <f>'Correct for Drift'!P278</f>
        <v>74872.259486591371</v>
      </c>
      <c r="I39" s="9">
        <f>'Correct for Drift'!Q278</f>
        <v>53316.624631399973</v>
      </c>
      <c r="J39" s="9">
        <f>'Correct for Drift'!R278</f>
        <v>10597.502837099244</v>
      </c>
      <c r="K39" s="9">
        <f>'Correct for Drift'!S278</f>
        <v>6394.2887899118959</v>
      </c>
      <c r="L39" s="9">
        <f>'Correct for Drift'!T278</f>
        <v>12770.990036459083</v>
      </c>
      <c r="M39" s="9">
        <f>'Correct for Drift'!U278</f>
        <v>13687.078154037992</v>
      </c>
      <c r="N39" s="9">
        <f>'Correct for Drift'!V278</f>
        <v>21977.860343023029</v>
      </c>
      <c r="O39" s="9">
        <f>'Correct for Drift'!W278</f>
        <v>18857.186736502939</v>
      </c>
      <c r="P39" s="9">
        <f>'Correct for Drift'!X278</f>
        <v>13680.833561698981</v>
      </c>
      <c r="Q39" s="9">
        <f>'Correct for Drift'!Y278</f>
        <v>9515.0361176149072</v>
      </c>
      <c r="R39" s="9">
        <f>'Correct for Drift'!Z278</f>
        <v>14793.347932861612</v>
      </c>
      <c r="S39" s="9">
        <f>'Correct for Drift'!AA278</f>
        <v>9930.1271622461936</v>
      </c>
    </row>
    <row r="40" spans="1:19" x14ac:dyDescent="0.35">
      <c r="A40" t="s">
        <v>109</v>
      </c>
      <c r="B40" t="s">
        <v>290</v>
      </c>
      <c r="C40" t="s">
        <v>175</v>
      </c>
      <c r="D40" s="9">
        <f>'Correct for Drift'!L279</f>
        <v>93372.754775795198</v>
      </c>
      <c r="E40" s="9">
        <f>'Correct for Drift'!M279</f>
        <v>161522.45220713454</v>
      </c>
      <c r="F40" s="9">
        <f>'Correct for Drift'!N279</f>
        <v>96414.29121721306</v>
      </c>
      <c r="G40" s="9">
        <f>'Correct for Drift'!O279</f>
        <v>157649.43615661655</v>
      </c>
      <c r="H40" s="9">
        <f>'Correct for Drift'!P279</f>
        <v>26588.762627468499</v>
      </c>
      <c r="I40" s="9">
        <f>'Correct for Drift'!Q279</f>
        <v>19032.091310266285</v>
      </c>
      <c r="J40" s="9">
        <f>'Correct for Drift'!R279</f>
        <v>3479.0609024510513</v>
      </c>
      <c r="K40" s="9">
        <f>'Correct for Drift'!S279</f>
        <v>2669.299197409332</v>
      </c>
      <c r="L40" s="9">
        <f>'Correct for Drift'!T279</f>
        <v>4080.283160830159</v>
      </c>
      <c r="M40" s="9">
        <f>'Correct for Drift'!U279</f>
        <v>3756.1948102946376</v>
      </c>
      <c r="N40" s="9">
        <f>'Correct for Drift'!V279</f>
        <v>5398.3486519847465</v>
      </c>
      <c r="O40" s="9">
        <f>'Correct for Drift'!W279</f>
        <v>4376.1786749277953</v>
      </c>
      <c r="P40" s="9">
        <f>'Correct for Drift'!X279</f>
        <v>2997.694619102565</v>
      </c>
      <c r="Q40" s="9">
        <f>'Correct for Drift'!Y279</f>
        <v>1892.582455554726</v>
      </c>
      <c r="R40" s="9">
        <f>'Correct for Drift'!Z279</f>
        <v>2847.6054412427497</v>
      </c>
      <c r="S40" s="9">
        <f>'Correct for Drift'!AA279</f>
        <v>1975.5783795436921</v>
      </c>
    </row>
    <row r="41" spans="1:19" x14ac:dyDescent="0.35">
      <c r="A41" t="s">
        <v>111</v>
      </c>
      <c r="B41" t="s">
        <v>289</v>
      </c>
      <c r="C41" t="s">
        <v>175</v>
      </c>
      <c r="D41" s="9">
        <f>'Correct for Drift'!L280</f>
        <v>50712.544151053815</v>
      </c>
      <c r="E41" s="9">
        <f>'Correct for Drift'!M280</f>
        <v>88116.782954827344</v>
      </c>
      <c r="F41" s="9">
        <f>'Correct for Drift'!N280</f>
        <v>210628.5143015699</v>
      </c>
      <c r="G41" s="9">
        <f>'Correct for Drift'!O280</f>
        <v>635831.12690789148</v>
      </c>
      <c r="H41" s="9">
        <f>'Correct for Drift'!P280</f>
        <v>72780.001403722723</v>
      </c>
      <c r="I41" s="9">
        <f>'Correct for Drift'!Q280</f>
        <v>52092.132255451077</v>
      </c>
      <c r="J41" s="9">
        <f>'Correct for Drift'!R280</f>
        <v>9391.810509832716</v>
      </c>
      <c r="K41" s="9">
        <f>'Correct for Drift'!S280</f>
        <v>6408.5923548780329</v>
      </c>
      <c r="L41" s="9">
        <f>'Correct for Drift'!T280</f>
        <v>10452.395078278481</v>
      </c>
      <c r="M41" s="9">
        <f>'Correct for Drift'!U280</f>
        <v>9600.2642293182344</v>
      </c>
      <c r="N41" s="9">
        <f>'Correct for Drift'!V280</f>
        <v>13892.879123312679</v>
      </c>
      <c r="O41" s="9">
        <f>'Correct for Drift'!W280</f>
        <v>11044.278326720714</v>
      </c>
      <c r="P41" s="9">
        <f>'Correct for Drift'!X280</f>
        <v>7462.3546155098093</v>
      </c>
      <c r="Q41" s="9">
        <f>'Correct for Drift'!Y280</f>
        <v>4975.2018532286156</v>
      </c>
      <c r="R41" s="9">
        <f>'Correct for Drift'!Z280</f>
        <v>7339.814706895806</v>
      </c>
      <c r="S41" s="9">
        <f>'Correct for Drift'!AA280</f>
        <v>4827.5259794082722</v>
      </c>
    </row>
    <row r="42" spans="1:19" x14ac:dyDescent="0.35">
      <c r="A42" t="s">
        <v>113</v>
      </c>
      <c r="B42" t="s">
        <v>291</v>
      </c>
      <c r="C42" t="s">
        <v>175</v>
      </c>
      <c r="D42" s="9">
        <f>'Correct for Drift'!L281</f>
        <v>167477.34194621348</v>
      </c>
      <c r="E42" s="9">
        <f>'Correct for Drift'!M281</f>
        <v>289983.76118196233</v>
      </c>
      <c r="F42" s="9">
        <f>'Correct for Drift'!N281</f>
        <v>177231.23138449443</v>
      </c>
      <c r="G42" s="9">
        <f>'Correct for Drift'!O281</f>
        <v>402765.4076116815</v>
      </c>
      <c r="H42" s="9">
        <f>'Correct for Drift'!P281</f>
        <v>51519.00923372354</v>
      </c>
      <c r="I42" s="9">
        <f>'Correct for Drift'!Q281</f>
        <v>35613.497967606025</v>
      </c>
      <c r="J42" s="9">
        <f>'Correct for Drift'!R281</f>
        <v>5916.5946898553766</v>
      </c>
      <c r="K42" s="9">
        <f>'Correct for Drift'!S281</f>
        <v>4313.8913651037856</v>
      </c>
      <c r="L42" s="9">
        <f>'Correct for Drift'!T281</f>
        <v>6749.5932241544378</v>
      </c>
      <c r="M42" s="9">
        <f>'Correct for Drift'!U281</f>
        <v>5753.982024375362</v>
      </c>
      <c r="N42" s="9">
        <f>'Correct for Drift'!V281</f>
        <v>7885.9543493769015</v>
      </c>
      <c r="O42" s="9">
        <f>'Correct for Drift'!W281</f>
        <v>6280.6746805264884</v>
      </c>
      <c r="P42" s="9">
        <f>'Correct for Drift'!X281</f>
        <v>3997.5970941664318</v>
      </c>
      <c r="Q42" s="9">
        <f>'Correct for Drift'!Y281</f>
        <v>2474.5560714593094</v>
      </c>
      <c r="R42" s="9">
        <f>'Correct for Drift'!Z281</f>
        <v>3543.5029816525662</v>
      </c>
      <c r="S42" s="9">
        <f>'Correct for Drift'!AA281</f>
        <v>2348.2045623902814</v>
      </c>
    </row>
    <row r="43" spans="1:19" x14ac:dyDescent="0.35">
      <c r="A43" t="s">
        <v>62</v>
      </c>
      <c r="B43" t="s">
        <v>26</v>
      </c>
      <c r="C43" t="s">
        <v>175</v>
      </c>
      <c r="D43" s="9">
        <f>'Correct for Drift'!L282</f>
        <v>710.74163476152557</v>
      </c>
      <c r="E43" s="9">
        <f>'Correct for Drift'!M282</f>
        <v>1236.7616398717601</v>
      </c>
      <c r="F43" s="9">
        <f>'Correct for Drift'!N282</f>
        <v>61.086094362800225</v>
      </c>
      <c r="G43" s="9">
        <f>'Correct for Drift'!O282</f>
        <v>136.89502681772746</v>
      </c>
      <c r="H43" s="9">
        <f>'Correct for Drift'!P282</f>
        <v>38.135061132095387</v>
      </c>
      <c r="I43" s="9">
        <f>'Correct for Drift'!Q282</f>
        <v>16.319542742288043</v>
      </c>
      <c r="J43" s="9">
        <f>'Correct for Drift'!R282</f>
        <v>9.2953323585404988</v>
      </c>
      <c r="K43" s="9">
        <f>'Correct for Drift'!S282</f>
        <v>36.935972632337339</v>
      </c>
      <c r="L43" s="9">
        <f>'Correct for Drift'!T282</f>
        <v>23.724839978634165</v>
      </c>
      <c r="M43" s="9">
        <f>'Correct for Drift'!U282</f>
        <v>239.67503386196279</v>
      </c>
      <c r="N43" s="9">
        <f>'Correct for Drift'!V282</f>
        <v>11.484347598727826</v>
      </c>
      <c r="O43" s="9">
        <f>'Correct for Drift'!W282</f>
        <v>15.255846096267263</v>
      </c>
      <c r="P43" s="9">
        <f>'Correct for Drift'!X282</f>
        <v>7.8719908774457821</v>
      </c>
      <c r="Q43" s="9">
        <f>'Correct for Drift'!Y282</f>
        <v>23.159061041291913</v>
      </c>
      <c r="R43" s="9">
        <f>'Correct for Drift'!Z282</f>
        <v>9.5575518648422602</v>
      </c>
      <c r="S43" s="9">
        <f>'Correct for Drift'!AA282</f>
        <v>20.784266863762355</v>
      </c>
    </row>
    <row r="44" spans="1:19" x14ac:dyDescent="0.35">
      <c r="A44" t="s">
        <v>59</v>
      </c>
      <c r="B44" t="s">
        <v>272</v>
      </c>
      <c r="C44" t="s">
        <v>175</v>
      </c>
      <c r="D44" s="9">
        <f>'Correct for Drift'!L283</f>
        <v>34.298268479019171</v>
      </c>
      <c r="E44" s="9">
        <f>'Correct for Drift'!M283</f>
        <v>63.369047449621007</v>
      </c>
      <c r="F44" s="9">
        <f>'Correct for Drift'!N283</f>
        <v>730073.6061354311</v>
      </c>
      <c r="G44" s="9">
        <f>'Correct for Drift'!O283</f>
        <v>704130.10971785604</v>
      </c>
      <c r="H44" s="9">
        <f>'Correct for Drift'!P283</f>
        <v>840871.30742379487</v>
      </c>
      <c r="I44" s="9">
        <f>'Correct for Drift'!Q283</f>
        <v>150433.27286898531</v>
      </c>
      <c r="J44" s="9">
        <f>'Correct for Drift'!R283</f>
        <v>124749.19727072417</v>
      </c>
      <c r="K44" s="9">
        <f>'Correct for Drift'!S283</f>
        <v>403192.961576731</v>
      </c>
      <c r="L44" s="9">
        <f>'Correct for Drift'!T283</f>
        <v>138028.68598530255</v>
      </c>
      <c r="M44" s="9">
        <f>'Correct for Drift'!U283</f>
        <v>842338.93740794749</v>
      </c>
      <c r="N44" s="9">
        <f>'Correct for Drift'!V283</f>
        <v>203059.88466840831</v>
      </c>
      <c r="O44" s="9">
        <f>'Correct for Drift'!W283</f>
        <v>804898.82573003415</v>
      </c>
      <c r="P44" s="9">
        <f>'Correct for Drift'!X283</f>
        <v>183026.91500704605</v>
      </c>
      <c r="Q44" s="9">
        <f>'Correct for Drift'!Y283</f>
        <v>819607.55388945551</v>
      </c>
      <c r="R44" s="9">
        <f>'Correct for Drift'!Z283</f>
        <v>180378.95720306828</v>
      </c>
      <c r="S44" s="9">
        <f>'Correct for Drift'!AA283</f>
        <v>793601.17438389757</v>
      </c>
    </row>
    <row r="45" spans="1:19" x14ac:dyDescent="0.35">
      <c r="A45" t="s">
        <v>62</v>
      </c>
      <c r="B45" t="s">
        <v>26</v>
      </c>
      <c r="C45" t="s">
        <v>175</v>
      </c>
      <c r="D45" s="9">
        <f>'Correct for Drift'!L284</f>
        <v>669.73535496648674</v>
      </c>
      <c r="E45" s="9">
        <f>'Correct for Drift'!M284</f>
        <v>1155.3980500945495</v>
      </c>
      <c r="F45" s="9">
        <f>'Correct for Drift'!N284</f>
        <v>207.65375499173919</v>
      </c>
      <c r="G45" s="9">
        <f>'Correct for Drift'!O284</f>
        <v>242.36791635509084</v>
      </c>
      <c r="H45" s="9">
        <f>'Correct for Drift'!P284</f>
        <v>261.10402035161417</v>
      </c>
      <c r="I45" s="9">
        <f>'Correct for Drift'!Q284</f>
        <v>37.37723209529986</v>
      </c>
      <c r="J45" s="9">
        <f>'Correct for Drift'!R284</f>
        <v>41.683450104595323</v>
      </c>
      <c r="K45" s="9">
        <f>'Correct for Drift'!S284</f>
        <v>135.68861945451499</v>
      </c>
      <c r="L45" s="9">
        <f>'Correct for Drift'!T284</f>
        <v>56.56134023225745</v>
      </c>
      <c r="M45" s="9">
        <f>'Correct for Drift'!U284</f>
        <v>435.68261131777211</v>
      </c>
      <c r="N45" s="9">
        <f>'Correct for Drift'!V284</f>
        <v>59.874255391921011</v>
      </c>
      <c r="O45" s="9">
        <f>'Correct for Drift'!W284</f>
        <v>205.5069271795345</v>
      </c>
      <c r="P45" s="9">
        <f>'Correct for Drift'!X284</f>
        <v>49.22777278008779</v>
      </c>
      <c r="Q45" s="9">
        <f>'Correct for Drift'!Y284</f>
        <v>185.68525506116785</v>
      </c>
      <c r="R45" s="9">
        <f>'Correct for Drift'!Z284</f>
        <v>48.885718711609002</v>
      </c>
      <c r="S45" s="9">
        <f>'Correct for Drift'!AA284</f>
        <v>181.02043882784508</v>
      </c>
    </row>
    <row r="46" spans="1:19" x14ac:dyDescent="0.35">
      <c r="A46" t="s">
        <v>62</v>
      </c>
      <c r="B46" t="s">
        <v>26</v>
      </c>
      <c r="C46" t="s">
        <v>175</v>
      </c>
      <c r="D46" s="9">
        <f>'Correct for Drift'!L288</f>
        <v>696.6097724194326</v>
      </c>
      <c r="E46" s="9">
        <f>'Correct for Drift'!M288</f>
        <v>1180.2193997101108</v>
      </c>
      <c r="F46" s="9">
        <f>'Correct for Drift'!N288</f>
        <v>39.852980991514542</v>
      </c>
      <c r="G46" s="9">
        <f>'Correct for Drift'!O288</f>
        <v>73.716988813294591</v>
      </c>
      <c r="H46" s="9">
        <f>'Correct for Drift'!P288</f>
        <v>1351.8463942640278</v>
      </c>
      <c r="I46" s="9">
        <f>'Correct for Drift'!Q288</f>
        <v>7.3757552259914618</v>
      </c>
      <c r="J46" s="9">
        <f>'Correct for Drift'!R288</f>
        <v>8.617170150660975</v>
      </c>
      <c r="K46" s="9">
        <f>'Correct for Drift'!S288</f>
        <v>818.83640642366345</v>
      </c>
      <c r="L46" s="9">
        <f>'Correct for Drift'!T288</f>
        <v>33.409704095228179</v>
      </c>
      <c r="M46" s="9">
        <f>'Correct for Drift'!U288</f>
        <v>3310.702141904701</v>
      </c>
      <c r="N46" s="9">
        <f>'Correct for Drift'!V288</f>
        <v>16.653561961155919</v>
      </c>
      <c r="O46" s="9">
        <f>'Correct for Drift'!W288</f>
        <v>30.952487716218073</v>
      </c>
      <c r="P46" s="9">
        <f>'Correct for Drift'!X288</f>
        <v>12.051789439303558</v>
      </c>
      <c r="Q46" s="9">
        <f>'Correct for Drift'!Y288</f>
        <v>25.48862985029033</v>
      </c>
      <c r="R46" s="9">
        <f>'Correct for Drift'!Z288</f>
        <v>4.0740737074480649</v>
      </c>
      <c r="S46" s="9">
        <f>'Correct for Drift'!AA288</f>
        <v>73.419560886176356</v>
      </c>
    </row>
    <row r="47" spans="1:19" x14ac:dyDescent="0.3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35">
      <c r="D48" s="44" t="s">
        <v>181</v>
      </c>
      <c r="E48" s="44" t="s">
        <v>182</v>
      </c>
      <c r="F48" s="44" t="s">
        <v>183</v>
      </c>
      <c r="G48" s="44" t="s">
        <v>184</v>
      </c>
      <c r="H48" s="44" t="s">
        <v>185</v>
      </c>
      <c r="I48" s="44" t="s">
        <v>186</v>
      </c>
      <c r="J48" s="44" t="s">
        <v>187</v>
      </c>
      <c r="K48" s="44" t="s">
        <v>188</v>
      </c>
      <c r="L48" s="44" t="s">
        <v>189</v>
      </c>
      <c r="M48" s="44" t="s">
        <v>190</v>
      </c>
      <c r="N48" s="44" t="s">
        <v>191</v>
      </c>
      <c r="O48" s="44" t="s">
        <v>192</v>
      </c>
      <c r="P48" s="44" t="s">
        <v>193</v>
      </c>
      <c r="Q48" s="44" t="s">
        <v>194</v>
      </c>
      <c r="R48" s="44" t="s">
        <v>195</v>
      </c>
      <c r="S48" s="44" t="s">
        <v>196</v>
      </c>
    </row>
    <row r="49" spans="1:24" x14ac:dyDescent="0.35">
      <c r="A49" s="40" t="s">
        <v>312</v>
      </c>
      <c r="B49" s="40"/>
      <c r="C49" s="40"/>
      <c r="D49" s="50"/>
      <c r="E49" s="50"/>
      <c r="F49" s="50"/>
      <c r="G49" s="50"/>
      <c r="H49" s="50"/>
      <c r="M49" s="3" t="s">
        <v>208</v>
      </c>
      <c r="O49" s="3" t="s">
        <v>212</v>
      </c>
      <c r="P49" s="3" t="s">
        <v>215</v>
      </c>
      <c r="Q49" s="3" t="s">
        <v>217</v>
      </c>
      <c r="X49" s="62"/>
    </row>
    <row r="50" spans="1:24" x14ac:dyDescent="0.35">
      <c r="A50" s="40"/>
      <c r="B50" s="40"/>
      <c r="C50" s="40"/>
      <c r="D50" s="50"/>
      <c r="E50" s="50"/>
      <c r="F50" s="50"/>
      <c r="G50" s="50"/>
      <c r="H50" s="50"/>
      <c r="K50" s="3" t="s">
        <v>204</v>
      </c>
      <c r="L50" s="3" t="s">
        <v>237</v>
      </c>
      <c r="M50" s="3" t="s">
        <v>207</v>
      </c>
      <c r="N50" s="3" t="s">
        <v>210</v>
      </c>
      <c r="O50" s="3" t="s">
        <v>211</v>
      </c>
      <c r="P50" s="3" t="s">
        <v>213</v>
      </c>
      <c r="Q50" s="3" t="s">
        <v>216</v>
      </c>
      <c r="R50" s="3" t="s">
        <v>220</v>
      </c>
      <c r="S50" s="3" t="s">
        <v>221</v>
      </c>
      <c r="X50" s="62"/>
    </row>
    <row r="51" spans="1:24" x14ac:dyDescent="0.35">
      <c r="A51" s="40"/>
      <c r="B51" s="40"/>
      <c r="C51" s="40"/>
      <c r="D51" s="50" t="s">
        <v>315</v>
      </c>
      <c r="E51" s="50" t="s">
        <v>315</v>
      </c>
      <c r="F51" s="50" t="s">
        <v>315</v>
      </c>
      <c r="G51" s="50" t="s">
        <v>315</v>
      </c>
      <c r="H51" s="50" t="s">
        <v>315</v>
      </c>
      <c r="I51" s="3" t="s">
        <v>200</v>
      </c>
      <c r="J51" s="3" t="s">
        <v>201</v>
      </c>
      <c r="K51" s="3" t="s">
        <v>203</v>
      </c>
      <c r="L51" s="3" t="s">
        <v>205</v>
      </c>
      <c r="M51" s="3" t="s">
        <v>206</v>
      </c>
      <c r="N51" s="3" t="s">
        <v>209</v>
      </c>
      <c r="O51" s="3" t="s">
        <v>238</v>
      </c>
      <c r="P51" s="3" t="s">
        <v>214</v>
      </c>
      <c r="Q51" s="3" t="s">
        <v>218</v>
      </c>
      <c r="R51" s="3" t="s">
        <v>219</v>
      </c>
      <c r="S51" s="3" t="s">
        <v>222</v>
      </c>
      <c r="X51" s="62"/>
    </row>
    <row r="52" spans="1:24" x14ac:dyDescent="0.35">
      <c r="A52" s="50"/>
      <c r="B52" s="50"/>
      <c r="C52" s="50"/>
      <c r="D52" s="50"/>
      <c r="E52" s="50"/>
      <c r="F52" s="50"/>
      <c r="G52" s="50"/>
      <c r="H52" s="50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X52" s="62"/>
    </row>
    <row r="53" spans="1:24" x14ac:dyDescent="0.35">
      <c r="A53" s="51" t="s">
        <v>313</v>
      </c>
      <c r="B53" s="51"/>
      <c r="C53" s="51"/>
      <c r="D53" s="50"/>
      <c r="E53" s="50"/>
      <c r="F53" s="50"/>
      <c r="G53" s="50"/>
      <c r="H53" s="50"/>
      <c r="M53" s="3">
        <f>M25/I25</f>
        <v>7.4536452972175787E-3</v>
      </c>
      <c r="O53" s="3">
        <f>N26/J26</f>
        <v>2.3048877814085596E-3</v>
      </c>
      <c r="P53" s="3">
        <f>P27/K27</f>
        <v>3.6544802625787358E-4</v>
      </c>
      <c r="Q53" s="3">
        <f>Q27/K27</f>
        <v>3.9588727403698634E-4</v>
      </c>
      <c r="X53" s="62"/>
    </row>
    <row r="54" spans="1:24" x14ac:dyDescent="0.35">
      <c r="A54" s="51"/>
      <c r="B54" s="51"/>
      <c r="C54" s="51"/>
      <c r="D54" s="50"/>
      <c r="E54" s="50"/>
      <c r="F54" s="50"/>
      <c r="G54" s="50"/>
      <c r="H54" s="50"/>
      <c r="K54" s="3">
        <f>K22/E22</f>
        <v>5.0361367767265083E-4</v>
      </c>
      <c r="L54" s="3">
        <f>L23/G23</f>
        <v>1.2591314139556735E-3</v>
      </c>
      <c r="M54" s="3">
        <f>M25/I25</f>
        <v>7.4536452972175787E-3</v>
      </c>
      <c r="N54" s="3">
        <f>N26/J26</f>
        <v>2.3048877814085596E-3</v>
      </c>
      <c r="O54" s="3">
        <f>N26/J26</f>
        <v>2.3048877814085596E-3</v>
      </c>
      <c r="P54" s="3">
        <f>P25/I25</f>
        <v>1.8480225511676343E-4</v>
      </c>
      <c r="Q54" s="3">
        <f>Q26/J26</f>
        <v>5.4099120749789625E-4</v>
      </c>
      <c r="R54" s="3">
        <f>R28/L28</f>
        <v>7.9410266441641321E-3</v>
      </c>
      <c r="S54" s="3">
        <f>S29/M29</f>
        <v>6.4596269134646472E-3</v>
      </c>
      <c r="X54" s="62"/>
    </row>
    <row r="55" spans="1:24" x14ac:dyDescent="0.35">
      <c r="A55" s="51"/>
      <c r="B55" s="51"/>
      <c r="C55" s="51"/>
      <c r="D55" s="50" t="s">
        <v>315</v>
      </c>
      <c r="E55" s="50" t="s">
        <v>315</v>
      </c>
      <c r="F55" s="50" t="s">
        <v>315</v>
      </c>
      <c r="G55" s="50" t="s">
        <v>315</v>
      </c>
      <c r="H55" s="50" t="s">
        <v>315</v>
      </c>
      <c r="I55" s="3">
        <f>I22/E22</f>
        <v>1.9130061786366034E-5</v>
      </c>
      <c r="J55" s="3">
        <f>J22/E22</f>
        <v>2.0963408249787101E-5</v>
      </c>
      <c r="K55" s="3">
        <f>K22/E22</f>
        <v>5.0361367767265083E-4</v>
      </c>
      <c r="L55" s="3">
        <f>L24/H24</f>
        <v>1.1331681309994632E-2</v>
      </c>
      <c r="M55" s="3">
        <f>M23/G23</f>
        <v>1.563495437906799E-4</v>
      </c>
      <c r="N55" s="3">
        <f>N25/I25</f>
        <v>5.3806213173764321E-4</v>
      </c>
      <c r="O55" s="3">
        <f>O25/I25</f>
        <v>1.6339838368391695E-4</v>
      </c>
      <c r="P55" s="3">
        <f>P26/J26</f>
        <v>1.6449950637627801E-4</v>
      </c>
      <c r="Q55" s="3">
        <f>Q28/L28</f>
        <v>-1.5255531066884764E-5</v>
      </c>
      <c r="R55" s="3">
        <f>R28/L28</f>
        <v>7.9410266441641321E-3</v>
      </c>
      <c r="S55" s="3">
        <f>S28/L28</f>
        <v>1.0515128536772011E-3</v>
      </c>
      <c r="X55" s="62"/>
    </row>
    <row r="56" spans="1:24" x14ac:dyDescent="0.35"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X56" s="62"/>
    </row>
    <row r="57" spans="1:24" x14ac:dyDescent="0.35">
      <c r="A57" s="51" t="s">
        <v>314</v>
      </c>
      <c r="B57" s="51"/>
      <c r="C57" s="51"/>
      <c r="D57" s="50"/>
      <c r="E57" s="50"/>
      <c r="F57" s="50"/>
      <c r="G57" s="50"/>
      <c r="H57" s="50"/>
      <c r="M57" s="3">
        <f>M53*X12</f>
        <v>1.6617963285599849E-2</v>
      </c>
      <c r="O57" s="3">
        <f>O53*X18</f>
        <v>4.6262390469700388E-3</v>
      </c>
      <c r="P57" s="3">
        <f>P53*X22</f>
        <v>6.5316150038837134E-4</v>
      </c>
      <c r="Q57" s="3">
        <f>Q53*X23</f>
        <v>7.7238717128935773E-4</v>
      </c>
    </row>
    <row r="58" spans="1:24" x14ac:dyDescent="0.35">
      <c r="A58" s="51"/>
      <c r="B58" s="51"/>
      <c r="C58" s="51"/>
      <c r="D58" s="50"/>
      <c r="E58" s="50"/>
      <c r="F58" s="50"/>
      <c r="G58" s="50"/>
      <c r="H58" s="50"/>
      <c r="K58" s="3">
        <f>K54*X5</f>
        <v>1.8465325529957478E-4</v>
      </c>
      <c r="L58" s="3">
        <f>L54*X9</f>
        <v>1.1147049701168985E-3</v>
      </c>
      <c r="M58" s="3">
        <f>M54*X13</f>
        <v>7.4536452972175787E-3</v>
      </c>
      <c r="N58" s="3">
        <f>N54*X17</f>
        <v>6.1696906863061276E-3</v>
      </c>
      <c r="O58" s="3">
        <f>O54*X19</f>
        <v>5.6881337748332667E-3</v>
      </c>
      <c r="P58" s="3">
        <f>P54*X16</f>
        <v>8.4827264643760254E-5</v>
      </c>
      <c r="Q58" s="3">
        <f>Q54*X21</f>
        <v>2.58419907153013E-3</v>
      </c>
      <c r="R58" s="3">
        <f>R54*X25</f>
        <v>5.7414359713546248E-3</v>
      </c>
      <c r="S58" s="3">
        <f>S54*X29</f>
        <v>6.4596269134646472E-3</v>
      </c>
    </row>
    <row r="59" spans="1:24" x14ac:dyDescent="0.35">
      <c r="A59" s="51"/>
      <c r="B59" s="51"/>
      <c r="C59" s="51"/>
      <c r="D59" s="50" t="s">
        <v>315</v>
      </c>
      <c r="E59" s="50" t="s">
        <v>315</v>
      </c>
      <c r="F59" s="50" t="s">
        <v>315</v>
      </c>
      <c r="G59" s="50" t="s">
        <v>315</v>
      </c>
      <c r="H59" s="50" t="s">
        <v>315</v>
      </c>
      <c r="I59" s="3">
        <f>I55*X4</f>
        <v>3.0761325081231791E-7</v>
      </c>
      <c r="J59" s="3">
        <f>J55*X4</f>
        <v>3.3709363993893091E-7</v>
      </c>
      <c r="K59" s="3">
        <f>K55*X6</f>
        <v>5.0361367767265083E-4</v>
      </c>
      <c r="L59" s="3">
        <f>L55*X11</f>
        <v>1.1331681309994632E-2</v>
      </c>
      <c r="M59" s="3">
        <f>M55*X10</f>
        <v>1.7386081788754415E-5</v>
      </c>
      <c r="N59" s="3">
        <f>N55*X14</f>
        <v>7.585793988432347E-4</v>
      </c>
      <c r="O59" s="3">
        <f>O55*X15</f>
        <v>7.6341867786748093E-5</v>
      </c>
      <c r="P59" s="3">
        <f>P55*X17</f>
        <v>4.4032992867507281E-4</v>
      </c>
      <c r="Q59" s="3">
        <f>Q55*X24</f>
        <v>-1.4905257515275784E-7</v>
      </c>
      <c r="R59" s="3">
        <f>R55*X26</f>
        <v>7.9410266441641321E-3</v>
      </c>
      <c r="S59" s="3">
        <f>S55*X28</f>
        <v>1.2759931258105363E-3</v>
      </c>
    </row>
    <row r="60" spans="1:24" x14ac:dyDescent="0.35">
      <c r="I60" s="43">
        <f>SUM(I57:I59)</f>
        <v>3.0761325081231791E-7</v>
      </c>
      <c r="J60" s="43">
        <f t="shared" ref="J60:S60" si="0">SUM(J57:J59)</f>
        <v>3.3709363993893091E-7</v>
      </c>
      <c r="K60" s="43">
        <f t="shared" si="0"/>
        <v>6.8826693297222561E-4</v>
      </c>
      <c r="L60" s="43">
        <f t="shared" si="0"/>
        <v>1.2446386280111531E-2</v>
      </c>
      <c r="M60" s="43">
        <f t="shared" si="0"/>
        <v>2.4088994664606182E-2</v>
      </c>
      <c r="N60" s="43">
        <f t="shared" si="0"/>
        <v>6.9282700851493626E-3</v>
      </c>
      <c r="O60" s="43">
        <f t="shared" si="0"/>
        <v>1.0390714689590052E-2</v>
      </c>
      <c r="P60" s="43">
        <f t="shared" si="0"/>
        <v>1.1783186937072043E-3</v>
      </c>
      <c r="Q60" s="43">
        <f t="shared" si="0"/>
        <v>3.3564371902443349E-3</v>
      </c>
      <c r="R60" s="43">
        <f t="shared" si="0"/>
        <v>1.3682462615518757E-2</v>
      </c>
      <c r="S60" s="43">
        <f t="shared" si="0"/>
        <v>7.7356200392751833E-3</v>
      </c>
    </row>
    <row r="63" spans="1:24" ht="23.5" x14ac:dyDescent="0.55000000000000004">
      <c r="A63" s="42" t="s">
        <v>328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4" x14ac:dyDescent="0.35">
      <c r="A64" s="15" t="s">
        <v>1</v>
      </c>
      <c r="B64" s="15" t="s">
        <v>292</v>
      </c>
      <c r="C64" s="15" t="s">
        <v>294</v>
      </c>
      <c r="D64" s="15" t="s">
        <v>181</v>
      </c>
      <c r="E64" s="15" t="s">
        <v>182</v>
      </c>
      <c r="F64" s="15" t="s">
        <v>183</v>
      </c>
      <c r="G64" s="15" t="s">
        <v>184</v>
      </c>
      <c r="H64" s="15" t="s">
        <v>185</v>
      </c>
      <c r="I64" s="15" t="s">
        <v>186</v>
      </c>
      <c r="J64" s="15" t="s">
        <v>187</v>
      </c>
      <c r="K64" s="15" t="s">
        <v>188</v>
      </c>
      <c r="L64" s="15" t="s">
        <v>189</v>
      </c>
      <c r="M64" s="15" t="s">
        <v>190</v>
      </c>
      <c r="N64" s="15" t="s">
        <v>191</v>
      </c>
      <c r="O64" s="15" t="s">
        <v>192</v>
      </c>
      <c r="P64" s="15" t="s">
        <v>193</v>
      </c>
      <c r="Q64" s="15" t="s">
        <v>194</v>
      </c>
      <c r="R64" s="15" t="s">
        <v>195</v>
      </c>
      <c r="S64" s="15" t="s">
        <v>196</v>
      </c>
      <c r="T64" s="17" t="s">
        <v>176</v>
      </c>
      <c r="U64" s="17" t="s">
        <v>179</v>
      </c>
    </row>
    <row r="65" spans="1:22" ht="19" customHeight="1" x14ac:dyDescent="0.35">
      <c r="A65" t="s">
        <v>28</v>
      </c>
      <c r="B65" t="s">
        <v>265</v>
      </c>
      <c r="C65" t="s">
        <v>175</v>
      </c>
      <c r="D65" s="9">
        <f>D3</f>
        <v>1.352173285679406</v>
      </c>
      <c r="E65" s="9">
        <f>E3</f>
        <v>-3.6055122473001688E-2</v>
      </c>
      <c r="F65" s="9">
        <f>F3</f>
        <v>13322.071313462628</v>
      </c>
      <c r="G65" s="9">
        <f>G3</f>
        <v>12780.916634236441</v>
      </c>
      <c r="H65" s="9">
        <f>H3</f>
        <v>15358.044040473827</v>
      </c>
      <c r="I65" s="9">
        <f>I3-(E65*$I$59)</f>
        <v>2733.3302066135448</v>
      </c>
      <c r="J65" s="9">
        <f>J3-(E65*$J$59)</f>
        <v>2230.1171580688292</v>
      </c>
      <c r="K65" s="9">
        <f>K3-((K$58*E65)+(K$59*E65))</f>
        <v>7280.5166016210233</v>
      </c>
      <c r="L65" s="9">
        <f>L3-((L$58*G65)+(L$59*H65))</f>
        <v>2251.087133683724</v>
      </c>
      <c r="M65" s="9">
        <f>M3-((M$57*I65)+(M$58*I65)+(M$59*G65))</f>
        <v>15128.414375034065</v>
      </c>
      <c r="N65" s="9">
        <f>N3-((N$58*J65)+(N$59*I65))</f>
        <v>3622.4140658175425</v>
      </c>
      <c r="O65" s="9">
        <f>O3-((O$57*J65)+(O$58*J65)+(O$59*I65))</f>
        <v>14397.356993567702</v>
      </c>
      <c r="P65" s="9">
        <f>P3-((P$57*K65)+(P$58*I65)+(P$59*J65))</f>
        <v>3314.0413856824521</v>
      </c>
      <c r="Q65" s="9">
        <f>Q3-((Q$57*K65)+(Q$58*J65)+(Q$59*L65))</f>
        <v>14607.496510073708</v>
      </c>
      <c r="R65" s="9">
        <f>R3-((R$58*L65)+(R$59*L65))</f>
        <v>3215.5739485377699</v>
      </c>
      <c r="S65" s="9">
        <f>S3-((S$58*M65)+(S$59*L65))</f>
        <v>14172.976826333326</v>
      </c>
      <c r="T65" s="9">
        <v>9158.19005265946</v>
      </c>
      <c r="U65" s="9">
        <v>12435.71740057961</v>
      </c>
      <c r="V65" s="15"/>
    </row>
    <row r="66" spans="1:22" x14ac:dyDescent="0.35">
      <c r="A66" t="s">
        <v>30</v>
      </c>
      <c r="B66" t="s">
        <v>262</v>
      </c>
      <c r="C66" t="s">
        <v>175</v>
      </c>
      <c r="D66" s="9">
        <f>D4</f>
        <v>20.319337487778483</v>
      </c>
      <c r="E66" s="9">
        <f>E4</f>
        <v>31.561202115409358</v>
      </c>
      <c r="F66" s="9">
        <f>F4</f>
        <v>133396.91953057531</v>
      </c>
      <c r="G66" s="9">
        <f>G4</f>
        <v>128421.5764253285</v>
      </c>
      <c r="H66" s="9">
        <f>H4</f>
        <v>153786.2909555785</v>
      </c>
      <c r="I66" s="9">
        <f>I4-(E66*$I$59)</f>
        <v>27083.926907271394</v>
      </c>
      <c r="J66" s="9">
        <f>J4-(E66*$J$59)</f>
        <v>22413.164584367449</v>
      </c>
      <c r="K66" s="9">
        <f>K4-((K$58*E66)+(K$59*E66))</f>
        <v>72240.761242061242</v>
      </c>
      <c r="L66" s="9">
        <f>L4-((L$58*G66)+(L$59*H66))</f>
        <v>23016.203642475593</v>
      </c>
      <c r="M66" s="9">
        <f>M4-((M$57*I66)+(M$58*I66)+(M$59*G66))</f>
        <v>151726.07602179472</v>
      </c>
      <c r="N66" s="9">
        <f>N4-((N$58*J66)+(N$59*I66))</f>
        <v>36515.034681592973</v>
      </c>
      <c r="O66" s="9">
        <f>O4-((O$57*J66)+(O$58*J66)+(O$59*I66))</f>
        <v>144927.68658085767</v>
      </c>
      <c r="P66" s="9">
        <f>P4-((P$57*K66)+(P$58*I66)+(P$59*J66))</f>
        <v>32692.963387528009</v>
      </c>
      <c r="Q66" s="9">
        <f>Q4-((Q$57*K66)+(Q$58*J66)+(Q$59*L66))</f>
        <v>147023.94373370885</v>
      </c>
      <c r="R66" s="9">
        <f>R4-((R$58*L66)+(R$59*L66))</f>
        <v>32114.826281970498</v>
      </c>
      <c r="S66" s="9">
        <f>S4-((S$58*M66)+(S$59*L66))</f>
        <v>142524.09048287908</v>
      </c>
      <c r="T66" s="9">
        <v>94290.902729479989</v>
      </c>
      <c r="U66" s="9">
        <v>126714.38554253243</v>
      </c>
    </row>
    <row r="67" spans="1:22" x14ac:dyDescent="0.35">
      <c r="A67" t="s">
        <v>32</v>
      </c>
      <c r="B67" t="s">
        <v>263</v>
      </c>
      <c r="C67" t="s">
        <v>175</v>
      </c>
      <c r="D67" s="9">
        <f>D5</f>
        <v>270.32316062668463</v>
      </c>
      <c r="E67" s="9">
        <f>E5</f>
        <v>477.16281570284718</v>
      </c>
      <c r="F67" s="9">
        <f>F5</f>
        <v>1378570.075943134</v>
      </c>
      <c r="G67" s="9">
        <f>G5</f>
        <v>1332328.0728736788</v>
      </c>
      <c r="H67" s="9">
        <f>H5</f>
        <v>1587339.5317596693</v>
      </c>
      <c r="I67" s="9">
        <f>I5-(E67*$I$59)</f>
        <v>268340.40662686661</v>
      </c>
      <c r="J67" s="9">
        <f>J5-(E67*$J$59)</f>
        <v>224109.95579184251</v>
      </c>
      <c r="K67" s="9">
        <f>K5-((K$58*E67)+(K$59*E67))</f>
        <v>718075.40284314461</v>
      </c>
      <c r="L67" s="9">
        <f>L5-((L$58*G67)+(L$59*H67))</f>
        <v>227857.68624658056</v>
      </c>
      <c r="M67" s="9">
        <f>M5-((M$57*I67)+(M$58*I67)+(M$59*G67))</f>
        <v>1544459.4763223752</v>
      </c>
      <c r="N67" s="9">
        <f>N5-((N$58*J67)+(N$59*I67))</f>
        <v>363999.13970098109</v>
      </c>
      <c r="O67" s="9">
        <f>O5-((O$57*J67)+(O$58*J67)+(O$59*I67))</f>
        <v>1463838.5329873837</v>
      </c>
      <c r="P67" s="9">
        <f>P5-((P$57*K67)+(P$58*I67)+(P$59*J67))</f>
        <v>328715.37961643358</v>
      </c>
      <c r="Q67" s="9">
        <f>Q5-((Q$57*K67)+(Q$58*J67)+(Q$59*L67))</f>
        <v>1489003.1366314963</v>
      </c>
      <c r="R67" s="9">
        <f>R5-((R$58*L67)+(R$59*L67))</f>
        <v>317969.58478153031</v>
      </c>
      <c r="S67" s="9">
        <f>S5-((S$58*M67)+(S$59*L67))</f>
        <v>1449551.0979203917</v>
      </c>
      <c r="T67" s="9">
        <v>946103.51330483845</v>
      </c>
      <c r="U67" s="9">
        <v>1290188.4300562511</v>
      </c>
    </row>
    <row r="68" spans="1:22" x14ac:dyDescent="0.35">
      <c r="A68" t="s">
        <v>34</v>
      </c>
      <c r="B68" t="s">
        <v>266</v>
      </c>
      <c r="C68" t="s">
        <v>175</v>
      </c>
      <c r="D68" s="9">
        <f>D6</f>
        <v>6189.5602930183195</v>
      </c>
      <c r="E68" s="9">
        <f>E6</f>
        <v>10685.012007467283</v>
      </c>
      <c r="F68" s="9">
        <f>F6</f>
        <v>6219327.3321298463</v>
      </c>
      <c r="G68" s="9">
        <f>G6</f>
        <v>6023894.8764044931</v>
      </c>
      <c r="H68" s="9">
        <f>H6</f>
        <v>7178922.0337478938</v>
      </c>
      <c r="I68" s="9">
        <f>I6-(E68*$I$59)</f>
        <v>1272655.2301704721</v>
      </c>
      <c r="J68" s="9">
        <f>J6-(E68*$J$59)</f>
        <v>1043831.3055223476</v>
      </c>
      <c r="K68" s="9">
        <f>K6-((K$58*E68)+(K$59*E68))</f>
        <v>3317661.7011374757</v>
      </c>
      <c r="L68" s="9">
        <f>L6-((L$58*G68)+(L$59*H68))</f>
        <v>1067087.8280903264</v>
      </c>
      <c r="M68" s="9">
        <f>M6-((M$57*I68)+(M$58*I68)+(M$59*G68))</f>
        <v>6888205.6716457494</v>
      </c>
      <c r="N68" s="9">
        <f>N6-((N$58*J68)+(N$59*I68))</f>
        <v>1714790.2365774307</v>
      </c>
      <c r="O68" s="9">
        <f>O6-((O$57*J68)+(O$58*J68)+(O$59*I68))</f>
        <v>6611409.6263072854</v>
      </c>
      <c r="P68" s="9">
        <f>P6-((P$57*K68)+(P$58*I68)+(P$59*J68))</f>
        <v>1556187.0969312836</v>
      </c>
      <c r="Q68" s="9">
        <f>Q6-((Q$57*K68)+(Q$58*J68)+(Q$59*L68))</f>
        <v>6733747.8184218928</v>
      </c>
      <c r="R68" s="9">
        <f>R6-((R$58*L68)+(R$59*L68))</f>
        <v>1512033.2200866744</v>
      </c>
      <c r="S68" s="9">
        <f>S6-((S$58*M68)+(S$59*L68))</f>
        <v>6546619.0568730012</v>
      </c>
      <c r="T68" s="9">
        <v>4229989.4879423482</v>
      </c>
      <c r="U68" s="9">
        <v>5687923.1024530958</v>
      </c>
    </row>
    <row r="69" spans="1:22" s="15" customFormat="1" x14ac:dyDescent="0.35">
      <c r="A69" t="s">
        <v>36</v>
      </c>
      <c r="B69" t="s">
        <v>264</v>
      </c>
      <c r="C69" t="s">
        <v>175</v>
      </c>
      <c r="D69" s="9">
        <f>D7</f>
        <v>2371.9567461943948</v>
      </c>
      <c r="E69" s="9">
        <f>E7</f>
        <v>4205.0276873621642</v>
      </c>
      <c r="F69" s="9">
        <f>F7</f>
        <v>13577462.605708675</v>
      </c>
      <c r="G69" s="9">
        <f>G7</f>
        <v>13205415.566155666</v>
      </c>
      <c r="H69" s="9">
        <f>H7</f>
        <v>15727083.872262385</v>
      </c>
      <c r="I69" s="9">
        <f>I7-(E69*$I$59)</f>
        <v>2679032.3641276215</v>
      </c>
      <c r="J69" s="9">
        <f>J7-(E69*$J$59)</f>
        <v>2233195.8204958541</v>
      </c>
      <c r="K69" s="9">
        <f>K7-((K$58*E69)+(K$59*E69))</f>
        <v>6887159.8288142057</v>
      </c>
      <c r="L69" s="9">
        <f>L7-((L$58*G69)+(L$59*H69))</f>
        <v>2271553.5008251201</v>
      </c>
      <c r="M69" s="9">
        <f>M7-((M$57*I69)+(M$58*I69)+(M$59*G69))</f>
        <v>14566734.236024871</v>
      </c>
      <c r="N69" s="9">
        <f>N7-((N$58*J69)+(N$59*I69))</f>
        <v>3571446.9665948492</v>
      </c>
      <c r="O69" s="9">
        <f>O7-((O$57*J69)+(O$58*J69)+(O$59*I69))</f>
        <v>13938401.37934586</v>
      </c>
      <c r="P69" s="9">
        <f>P7-((P$57*K69)+(P$58*I69)+(P$59*J69))</f>
        <v>3252179.3343739817</v>
      </c>
      <c r="Q69" s="9">
        <f>Q7-((Q$57*K69)+(Q$58*J69)+(Q$59*L69))</f>
        <v>14120246.879989214</v>
      </c>
      <c r="R69" s="9">
        <f>R7-((R$58*L69)+(R$59*L69))</f>
        <v>3146166.0990506704</v>
      </c>
      <c r="S69" s="9">
        <f>S7-((S$58*M69)+(S$59*L69))</f>
        <v>13767344.693776209</v>
      </c>
      <c r="T69" s="9">
        <v>8503023.72032764</v>
      </c>
      <c r="U69" s="9">
        <v>11538100.11452272</v>
      </c>
      <c r="V69"/>
    </row>
    <row r="70" spans="1:22" x14ac:dyDescent="0.35">
      <c r="A70" t="s">
        <v>38</v>
      </c>
      <c r="B70" t="s">
        <v>267</v>
      </c>
      <c r="C70" t="s">
        <v>175</v>
      </c>
      <c r="D70" s="9">
        <f>D8</f>
        <v>8272.0185666375219</v>
      </c>
      <c r="E70" s="9">
        <f>E8</f>
        <v>14074.788733585568</v>
      </c>
      <c r="F70" s="9">
        <f>F8</f>
        <v>3019.7361614305692</v>
      </c>
      <c r="G70" s="9">
        <f>G8</f>
        <v>2893.6652610527535</v>
      </c>
      <c r="H70" s="9">
        <f>H8</f>
        <v>3474.8715608500788</v>
      </c>
      <c r="I70" s="9">
        <f>I8-(E70*$I$59)</f>
        <v>612.59411103860828</v>
      </c>
      <c r="J70" s="9">
        <f>J8-(E70*$J$59)</f>
        <v>495.98323850359412</v>
      </c>
      <c r="K70" s="9">
        <f>K8-((K$58*E70)+(K$59*E70))</f>
        <v>1575.1639115090422</v>
      </c>
      <c r="L70" s="9">
        <f>L8-((L$58*G70)+(L$59*H70))</f>
        <v>509.29217631872046</v>
      </c>
      <c r="M70" s="9">
        <f>M8-((M$57*I70)+(M$58*I70)+(M$59*G70))</f>
        <v>3496.8435474789412</v>
      </c>
      <c r="N70" s="9">
        <f>N8-((N$58*J70)+(N$59*I70))</f>
        <v>864.91761963592205</v>
      </c>
      <c r="O70" s="9">
        <f>O8-((O$57*J70)+(O$58*J70)+(O$59*I70))</f>
        <v>3407.1537750506036</v>
      </c>
      <c r="P70" s="9">
        <f>P8-((P$57*K70)+(P$58*I70)+(P$59*J70))</f>
        <v>786.1000756982088</v>
      </c>
      <c r="Q70" s="9">
        <f>Q8-((Q$57*K70)+(Q$58*J70)+(Q$59*L70))</f>
        <v>3337.6063665268521</v>
      </c>
      <c r="R70" s="9">
        <f>R8-((R$58*L70)+(R$59*L70))</f>
        <v>779.31115597564087</v>
      </c>
      <c r="S70" s="9">
        <f>S8-((S$58*M70)+(S$59*L70))</f>
        <v>3279.4387956577843</v>
      </c>
      <c r="T70" s="9">
        <v>2075.3850273122098</v>
      </c>
      <c r="U70" s="9">
        <v>2210.8399373114057</v>
      </c>
    </row>
    <row r="71" spans="1:22" x14ac:dyDescent="0.35">
      <c r="A71" t="s">
        <v>40</v>
      </c>
      <c r="B71" t="s">
        <v>268</v>
      </c>
      <c r="C71" t="s">
        <v>175</v>
      </c>
      <c r="D71" s="9">
        <f>D9</f>
        <v>83096.795620490258</v>
      </c>
      <c r="E71" s="9">
        <f>E9</f>
        <v>143638.89491746502</v>
      </c>
      <c r="F71" s="9">
        <f>F9</f>
        <v>1921.347328040267</v>
      </c>
      <c r="G71" s="9">
        <f>G9</f>
        <v>1765.5924457274361</v>
      </c>
      <c r="H71" s="9">
        <f>H9</f>
        <v>2127.4994032927843</v>
      </c>
      <c r="I71" s="9">
        <f>I9-(E71*$I$59)</f>
        <v>354.603829739844</v>
      </c>
      <c r="J71" s="9">
        <f>J9-(E71*$J$59)</f>
        <v>302.43367792138679</v>
      </c>
      <c r="K71" s="9">
        <f>K9-((K$58*E71)+(K$59*E71))</f>
        <v>1000.6871367013246</v>
      </c>
      <c r="L71" s="9">
        <f>L9-((L$58*G71)+(L$59*H71))</f>
        <v>334.65069572090988</v>
      </c>
      <c r="M71" s="9">
        <f>M9-((M$57*I71)+(M$58*I71)+(M$59*G71))</f>
        <v>2177.4435104501054</v>
      </c>
      <c r="N71" s="9">
        <f>N9-((N$58*J71)+(N$59*I71))</f>
        <v>511.3614033288361</v>
      </c>
      <c r="O71" s="9">
        <f>O9-((O$57*J71)+(O$58*J71)+(O$59*I71))</f>
        <v>2079.2406553102414</v>
      </c>
      <c r="P71" s="9">
        <f>P9-((P$57*K71)+(P$58*I71)+(P$59*J71))</f>
        <v>496.23956689294795</v>
      </c>
      <c r="Q71" s="9">
        <f>Q9-((Q$57*K71)+(Q$58*J71)+(Q$59*L71))</f>
        <v>2047.2996115709445</v>
      </c>
      <c r="R71" s="9">
        <f>R9-((R$58*L71)+(R$59*L71))</f>
        <v>452.95184321719756</v>
      </c>
      <c r="S71" s="9">
        <f>S9-((S$58*M71)+(S$59*L71))</f>
        <v>1957.3191641920007</v>
      </c>
      <c r="T71" s="9">
        <v>537.08430915722306</v>
      </c>
      <c r="U71" s="9">
        <v>533.50183901179514</v>
      </c>
    </row>
    <row r="72" spans="1:22" x14ac:dyDescent="0.35">
      <c r="A72" t="s">
        <v>42</v>
      </c>
      <c r="B72" t="s">
        <v>271</v>
      </c>
      <c r="C72" t="s">
        <v>175</v>
      </c>
      <c r="D72" s="9">
        <f>D10</f>
        <v>847043.32210571785</v>
      </c>
      <c r="E72" s="9">
        <f>E10</f>
        <v>1472913.8684370075</v>
      </c>
      <c r="F72" s="9">
        <f>F10</f>
        <v>371.02749138625177</v>
      </c>
      <c r="G72" s="9">
        <f>G10</f>
        <v>267.32511692229969</v>
      </c>
      <c r="H72" s="9">
        <f>H10</f>
        <v>323.23953787886182</v>
      </c>
      <c r="I72" s="9">
        <f>I10-(E72*$I$59)</f>
        <v>56.935493058499539</v>
      </c>
      <c r="J72" s="9">
        <f>J10-(E72*$J$59)</f>
        <v>56.405008297846088</v>
      </c>
      <c r="K72" s="9">
        <f>K10-((K$58*E72)+(K$59*E72))</f>
        <v>-165.32657691706845</v>
      </c>
      <c r="L72" s="9">
        <f>L10-((L$58*G72)+(L$59*H72))</f>
        <v>85.30721087233519</v>
      </c>
      <c r="M72" s="9">
        <f>M10-((M$57*I72)+(M$58*I72)+(M$59*G72))</f>
        <v>295.48695021215826</v>
      </c>
      <c r="N72" s="9">
        <f>N10-((N$58*J72)+(N$59*I72))</f>
        <v>71.186978832097566</v>
      </c>
      <c r="O72" s="9">
        <f>O10-((O$57*J72)+(O$58*J72)+(O$59*I72))</f>
        <v>297.64809359293537</v>
      </c>
      <c r="P72" s="9">
        <f>P10-((P$57*K72)+(P$58*I72)+(P$59*J72))</f>
        <v>62.272834871503235</v>
      </c>
      <c r="Q72" s="9">
        <f>Q10-((Q$57*K72)+(Q$58*J72)+(Q$59*L72))</f>
        <v>302.50251391226669</v>
      </c>
      <c r="R72" s="9">
        <f>R10-((R$58*L72)+(R$59*L72))</f>
        <v>62.967775094954021</v>
      </c>
      <c r="S72" s="9">
        <f>S10-((S$58*M72)+(S$59*L72))</f>
        <v>277.54669647207237</v>
      </c>
      <c r="T72" s="9">
        <v>106.03188752949882</v>
      </c>
      <c r="U72" s="9">
        <v>39.761724449160567</v>
      </c>
    </row>
    <row r="73" spans="1:22" x14ac:dyDescent="0.35">
      <c r="A73" t="s">
        <v>44</v>
      </c>
      <c r="B73" t="s">
        <v>269</v>
      </c>
      <c r="C73" t="s">
        <v>175</v>
      </c>
      <c r="D73" s="9">
        <f>D11</f>
        <v>4272354.4061909122</v>
      </c>
      <c r="E73" s="9">
        <f>E11</f>
        <v>7315456.2103021918</v>
      </c>
      <c r="F73" s="9">
        <f>F11</f>
        <v>704.26216190400385</v>
      </c>
      <c r="G73" s="9">
        <f>G11</f>
        <v>184.88983434916591</v>
      </c>
      <c r="H73" s="9">
        <f>H11</f>
        <v>200.27308704131181</v>
      </c>
      <c r="I73" s="9">
        <f>I11-(E73*$I$59)</f>
        <v>56.247153445122017</v>
      </c>
      <c r="J73" s="9">
        <f>J11-(E73*$J$59)</f>
        <v>112.00674792990992</v>
      </c>
      <c r="K73" s="9">
        <f>K11-((K$58*E73)+(K$59*E73))</f>
        <v>-1540.7571801437139</v>
      </c>
      <c r="L73" s="9">
        <f>L11-((L$58*G73)+(L$59*H73))</f>
        <v>138.05340200476621</v>
      </c>
      <c r="M73" s="9">
        <f>M11-((M$57*I73)+(M$58*I73)+(M$59*G73))</f>
        <v>178.81776520046665</v>
      </c>
      <c r="N73" s="9">
        <f>N11-((N$58*J73)+(N$59*I73))</f>
        <v>46.331584200901055</v>
      </c>
      <c r="O73" s="9">
        <f>O11-((O$57*J73)+(O$58*J73)+(O$59*I73))</f>
        <v>217.94633969136643</v>
      </c>
      <c r="P73" s="9">
        <f>P11-((P$57*K73)+(P$58*I73)+(P$59*J73))</f>
        <v>48.124323614203874</v>
      </c>
      <c r="Q73" s="9">
        <f>Q11-((Q$57*K73)+(Q$58*J73)+(Q$59*L73))</f>
        <v>199.59511696989827</v>
      </c>
      <c r="R73" s="9">
        <f>R11-((R$58*L73)+(R$59*L73))</f>
        <v>58.358206160297961</v>
      </c>
      <c r="S73" s="9">
        <f>S11-((S$58*M73)+(S$59*L73))</f>
        <v>176.32890276998779</v>
      </c>
      <c r="T73" s="9">
        <v>181.44141451778569</v>
      </c>
      <c r="U73" s="9">
        <v>499.72565357585358</v>
      </c>
    </row>
    <row r="74" spans="1:22" x14ac:dyDescent="0.35">
      <c r="A74" t="s">
        <v>46</v>
      </c>
      <c r="B74" t="s">
        <v>270</v>
      </c>
      <c r="C74" t="s">
        <v>175</v>
      </c>
      <c r="D74" s="9">
        <f>D12</f>
        <v>8622077.2210481483</v>
      </c>
      <c r="E74" s="9">
        <f>E12</f>
        <v>14918117.386567716</v>
      </c>
      <c r="F74" s="9">
        <f>F12</f>
        <v>1112.0559877747974</v>
      </c>
      <c r="G74" s="9">
        <f>G12</f>
        <v>103.6055234716311</v>
      </c>
      <c r="H74" s="9">
        <f>H12</f>
        <v>88.47558800756596</v>
      </c>
      <c r="I74" s="9">
        <f>I12-(E74*$I$59)</f>
        <v>71.630891455760803</v>
      </c>
      <c r="J74" s="9">
        <f>J12-(E74*$J$59)</f>
        <v>145.76158037397136</v>
      </c>
      <c r="K74" s="9">
        <f>K12-((K$58*E74)+(K$59*E74))</f>
        <v>-3398.9565277803267</v>
      </c>
      <c r="L74" s="9">
        <f>L12-((L$58*G74)+(L$59*H74))</f>
        <v>224.79129804308317</v>
      </c>
      <c r="M74" s="9">
        <f>M12-((M$57*I74)+(M$58*I74)+(M$59*G74))</f>
        <v>85.583711234537887</v>
      </c>
      <c r="N74" s="9">
        <f>N12-((N$58*J74)+(N$59*I74))</f>
        <v>37.903506627155856</v>
      </c>
      <c r="O74" s="9">
        <f>O12-((O$57*J74)+(O$58*J74)+(O$59*I74))</f>
        <v>90.211015093806537</v>
      </c>
      <c r="P74" s="9">
        <f>P12-((P$57*K74)+(P$58*I74)+(P$59*J74))</f>
        <v>29.057553711435872</v>
      </c>
      <c r="Q74" s="9">
        <f>Q12-((Q$57*K74)+(Q$58*J74)+(Q$59*L74))</f>
        <v>92.516014851476086</v>
      </c>
      <c r="R74" s="9">
        <f>R12-((R$58*L74)+(R$59*L74))</f>
        <v>30.246439292880499</v>
      </c>
      <c r="S74" s="9">
        <f>S12-((S$58*M74)+(S$59*L74))</f>
        <v>97.527697644985082</v>
      </c>
      <c r="T74" s="9">
        <v>102.94140383786498</v>
      </c>
      <c r="U74" s="9">
        <v>589.5236647888762</v>
      </c>
    </row>
    <row r="75" spans="1:22" x14ac:dyDescent="0.35">
      <c r="A75" t="s">
        <v>48</v>
      </c>
      <c r="B75" t="s">
        <v>26</v>
      </c>
      <c r="C75" t="s">
        <v>175</v>
      </c>
      <c r="D75" s="9">
        <f>D13</f>
        <v>7639.2986957797684</v>
      </c>
      <c r="E75" s="9">
        <f>E13</f>
        <v>13322.394848257321</v>
      </c>
      <c r="F75" s="9">
        <f>F13</f>
        <v>117.83774595454392</v>
      </c>
      <c r="G75" s="9">
        <f>G13</f>
        <v>111.73437301836714</v>
      </c>
      <c r="H75" s="9">
        <f>H13</f>
        <v>113.14965488766518</v>
      </c>
      <c r="I75" s="9">
        <f>I13-(E75*$I$59)</f>
        <v>11.895524908803427</v>
      </c>
      <c r="J75" s="9">
        <f>J13-(E75*$J$59)</f>
        <v>11.900525351274068</v>
      </c>
      <c r="K75" s="9">
        <f>K13-((K$58*E75)+(K$59*E75))</f>
        <v>76.359674295259211</v>
      </c>
      <c r="L75" s="9">
        <f>L13-((L$58*G75)+(L$59*H75))</f>
        <v>26.054930058747804</v>
      </c>
      <c r="M75" s="9">
        <f>M13-((M$57*I75)+(M$58*I75)+(M$59*G75))</f>
        <v>252.35116002007157</v>
      </c>
      <c r="N75" s="9">
        <f>N13-((N$58*J75)+(N$59*I75))</f>
        <v>33.604376212173534</v>
      </c>
      <c r="O75" s="9">
        <f>O13-((O$57*J75)+(O$58*J75)+(O$59*I75))</f>
        <v>112.01222552586975</v>
      </c>
      <c r="P75" s="9">
        <f>P13-((P$57*K75)+(P$58*I75)+(P$59*J75))</f>
        <v>22.933069696875769</v>
      </c>
      <c r="Q75" s="9">
        <f>Q13-((Q$57*K75)+(Q$58*J75)+(Q$59*L75))</f>
        <v>98.916320407209724</v>
      </c>
      <c r="R75" s="9">
        <f>R13-((R$58*L75)+(R$59*L75))</f>
        <v>27.930515339255273</v>
      </c>
      <c r="S75" s="9">
        <f>S13-((S$58*M75)+(S$59*L75))</f>
        <v>108.3920329251288</v>
      </c>
      <c r="T75" s="9">
        <v>8.4259114061125047</v>
      </c>
      <c r="U75" s="9">
        <v>-20.410070858137985</v>
      </c>
    </row>
    <row r="76" spans="1:22" x14ac:dyDescent="0.35">
      <c r="A76" t="s">
        <v>51</v>
      </c>
      <c r="B76" t="s">
        <v>26</v>
      </c>
      <c r="C76" t="s">
        <v>175</v>
      </c>
      <c r="D76" s="9">
        <f>D14</f>
        <v>1687.2562211030638</v>
      </c>
      <c r="E76" s="9">
        <f>E14</f>
        <v>2943.625596700128</v>
      </c>
      <c r="F76" s="9">
        <f>F14</f>
        <v>41.648062225738798</v>
      </c>
      <c r="G76" s="9">
        <f>G14</f>
        <v>38.696851835851035</v>
      </c>
      <c r="H76" s="9">
        <f>H14</f>
        <v>36.53825811133548</v>
      </c>
      <c r="I76" s="9">
        <f>I14-(E76*$I$59)</f>
        <v>2.122902190712995</v>
      </c>
      <c r="J76" s="9">
        <f>J14-(E76*$J$59)</f>
        <v>6.1845889398419303</v>
      </c>
      <c r="K76" s="9">
        <f>K14-((K$58*E76)+(K$59*E76))</f>
        <v>38.145307627678932</v>
      </c>
      <c r="L76" s="9">
        <f>L14-((L$58*G76)+(L$59*H76))</f>
        <v>20.062068082331255</v>
      </c>
      <c r="M76" s="9">
        <f>M14-((M$57*I76)+(M$58*I76)+(M$59*G76))</f>
        <v>177.19865697798761</v>
      </c>
      <c r="N76" s="9">
        <f>N14-((N$58*J76)+(N$59*I76))</f>
        <v>6.9288737435907368</v>
      </c>
      <c r="O76" s="9">
        <f>O14-((O$57*J76)+(O$58*J76)+(O$59*I76))</f>
        <v>46.467710076335436</v>
      </c>
      <c r="P76" s="9">
        <f>P14-((P$57*K76)+(P$58*I76)+(P$59*J76))</f>
        <v>18.427130337249249</v>
      </c>
      <c r="Q76" s="9">
        <f>Q14-((Q$57*K76)+(Q$58*J76)+(Q$59*L76))</f>
        <v>27.766613396010282</v>
      </c>
      <c r="R76" s="9">
        <f>R14-((R$58*L76)+(R$59*L76))</f>
        <v>6.5888006522767322</v>
      </c>
      <c r="S76" s="9">
        <f>S14-((S$58*M76)+(S$59*L76))</f>
        <v>35.938417583959072</v>
      </c>
      <c r="T76" s="9">
        <v>5.0973336378116301</v>
      </c>
      <c r="U76" s="9">
        <v>-42.046286233971145</v>
      </c>
    </row>
    <row r="77" spans="1:22" x14ac:dyDescent="0.35">
      <c r="A77" t="s">
        <v>53</v>
      </c>
      <c r="B77" t="s">
        <v>26</v>
      </c>
      <c r="C77" t="s">
        <v>175</v>
      </c>
      <c r="D77" s="9">
        <f>D15</f>
        <v>1078.943395241419</v>
      </c>
      <c r="E77" s="9">
        <f>E15</f>
        <v>1818.8854225126929</v>
      </c>
      <c r="F77" s="9">
        <f>F15</f>
        <v>20.83147832160877</v>
      </c>
      <c r="G77" s="9">
        <f>G15</f>
        <v>16.32191775333213</v>
      </c>
      <c r="H77" s="9">
        <f>H15</f>
        <v>18.468198583890313</v>
      </c>
      <c r="I77" s="9">
        <f>I15-(E77*$I$59)</f>
        <v>1.6183362626784181</v>
      </c>
      <c r="J77" s="9">
        <f>J15-(E77*$J$59)</f>
        <v>5.3117558167181924</v>
      </c>
      <c r="K77" s="9">
        <f>K15-((K$58*E77)+(K$59*E77))</f>
        <v>17.891611303363359</v>
      </c>
      <c r="L77" s="9">
        <f>L15-((L$58*G77)+(L$59*H77))</f>
        <v>16.993308830757105</v>
      </c>
      <c r="M77" s="9">
        <f>M15-((M$57*I77)+(M$58*I77)+(M$59*G77))</f>
        <v>146.34041339678834</v>
      </c>
      <c r="N77" s="9">
        <f>N15-((N$58*J77)+(N$59*I77))</f>
        <v>4.0136980282061421</v>
      </c>
      <c r="O77" s="9">
        <f>O15-((O$57*J77)+(O$58*J77)+(O$59*I77))</f>
        <v>22.516839783758048</v>
      </c>
      <c r="P77" s="9">
        <f>P15-((P$57*K77)+(P$58*I77)+(P$59*J77))</f>
        <v>7.1283778100428989</v>
      </c>
      <c r="Q77" s="9">
        <f>Q15-((Q$57*K77)+(Q$58*J77)+(Q$59*L77))</f>
        <v>10.698486767770854</v>
      </c>
      <c r="R77" s="9">
        <f>R15-((R$58*L77)+(R$59*L77))</f>
        <v>5.3603721618309645</v>
      </c>
      <c r="S77" s="9">
        <f>S15-((S$58*M77)+(S$59*L77))</f>
        <v>6.4974742424679457</v>
      </c>
      <c r="T77" s="9">
        <v>-8.9769969594674421</v>
      </c>
      <c r="U77" s="9">
        <v>-45.685072894040637</v>
      </c>
    </row>
    <row r="78" spans="1:22" x14ac:dyDescent="0.35">
      <c r="A78" t="s">
        <v>55</v>
      </c>
      <c r="B78" t="s">
        <v>26</v>
      </c>
      <c r="C78" t="s">
        <v>175</v>
      </c>
      <c r="D78" s="9">
        <f>D16</f>
        <v>911.89610676879943</v>
      </c>
      <c r="E78" s="9">
        <f>E16</f>
        <v>1637.1908216186325</v>
      </c>
      <c r="F78" s="9">
        <f>F16</f>
        <v>14.104956528910392</v>
      </c>
      <c r="G78" s="9">
        <f>G16</f>
        <v>28.026794816068929</v>
      </c>
      <c r="H78" s="9">
        <f>H16</f>
        <v>16.467556591005007</v>
      </c>
      <c r="I78" s="9">
        <f>I16-(E78*$I$59)</f>
        <v>5.329746211613041</v>
      </c>
      <c r="J78" s="9">
        <f>J16-(E78*$J$59)</f>
        <v>10.194425281950728</v>
      </c>
      <c r="K78" s="9">
        <f>K16-((K$58*E78)+(K$59*E78))</f>
        <v>29.412580292741836</v>
      </c>
      <c r="L78" s="9">
        <f>L16-((L$58*G78)+(L$59*H78))</f>
        <v>14.672688305245405</v>
      </c>
      <c r="M78" s="9">
        <f>M16-((M$57*I78)+(M$58*I78)+(M$59*G78))</f>
        <v>146.9860536765643</v>
      </c>
      <c r="N78" s="9">
        <f>N16-((N$58*J78)+(N$59*I78))</f>
        <v>3.288868194215218</v>
      </c>
      <c r="O78" s="9">
        <f>O16-((O$57*J78)+(O$58*J78)+(O$59*I78))</f>
        <v>22.319105807055582</v>
      </c>
      <c r="P78" s="9">
        <f>P16-((P$57*K78)+(P$58*I78)+(P$59*J78))</f>
        <v>2.7741720695570846</v>
      </c>
      <c r="Q78" s="9">
        <f>Q16-((Q$57*K78)+(Q$58*J78)+(Q$59*L78))</f>
        <v>10.486997376771527</v>
      </c>
      <c r="R78" s="9">
        <f>R16-((R$58*L78)+(R$59*L78))</f>
        <v>11.07310812120909</v>
      </c>
      <c r="S78" s="9">
        <f>S16-((S$58*M78)+(S$59*L78))</f>
        <v>16.05338785066289</v>
      </c>
      <c r="T78" s="9">
        <v>-37.577538902800029</v>
      </c>
      <c r="U78" s="9">
        <v>-33.577982166233433</v>
      </c>
    </row>
    <row r="79" spans="1:22" x14ac:dyDescent="0.35">
      <c r="A79" t="s">
        <v>57</v>
      </c>
      <c r="B79" t="s">
        <v>26</v>
      </c>
      <c r="C79" t="s">
        <v>175</v>
      </c>
      <c r="D79" s="9">
        <f>D17</f>
        <v>898.44291544015528</v>
      </c>
      <c r="E79" s="9">
        <f>E17</f>
        <v>1605.247607574536</v>
      </c>
      <c r="F79" s="9">
        <f>F17</f>
        <v>29.202871030153858</v>
      </c>
      <c r="G79" s="9">
        <f>G17</f>
        <v>32.442938361290729</v>
      </c>
      <c r="H79" s="9">
        <f>H17</f>
        <v>16.722486588748637</v>
      </c>
      <c r="I79" s="9">
        <f>I17-(E79*$I$59)</f>
        <v>-1.2916635159763219</v>
      </c>
      <c r="J79" s="9">
        <f>J17-(E79*$J$59)</f>
        <v>4.4318200054394099</v>
      </c>
      <c r="K79" s="9">
        <f>K17-((K$58*E79)+(K$59*E79))</f>
        <v>32.998814994015383</v>
      </c>
      <c r="L79" s="9">
        <f>L17-((L$58*G79)+(L$59*H79))</f>
        <v>19.678027789507254</v>
      </c>
      <c r="M79" s="9">
        <f>M17-((M$57*I79)+(M$58*I79)+(M$59*G79))</f>
        <v>159.87381887048463</v>
      </c>
      <c r="N79" s="9">
        <f>N17-((N$58*J79)+(N$59*I79))</f>
        <v>19.44311350885274</v>
      </c>
      <c r="O79" s="9">
        <f>O17-((O$57*J79)+(O$58*J79)+(O$59*I79))</f>
        <v>29.798398771242557</v>
      </c>
      <c r="P79" s="9">
        <f>P17-((P$57*K79)+(P$58*I79)+(P$59*J79))</f>
        <v>13.022293891349362</v>
      </c>
      <c r="Q79" s="9">
        <f>Q17-((Q$57*K79)+(Q$58*J79)+(Q$59*L79))</f>
        <v>19.582319583867424</v>
      </c>
      <c r="R79" s="9">
        <f>R17-((R$58*L79)+(R$59*L79))</f>
        <v>14.416156868827887</v>
      </c>
      <c r="S79" s="9">
        <f>S17-((S$58*M79)+(S$59*L79))</f>
        <v>14.793394183347315</v>
      </c>
      <c r="T79" s="9">
        <v>-33.942978459372284</v>
      </c>
      <c r="U79" s="9">
        <v>-51.570430857299684</v>
      </c>
    </row>
    <row r="80" spans="1:22" x14ac:dyDescent="0.35">
      <c r="A80" t="s">
        <v>59</v>
      </c>
      <c r="B80" t="s">
        <v>272</v>
      </c>
      <c r="C80" t="s">
        <v>175</v>
      </c>
      <c r="D80" s="9">
        <f>D18</f>
        <v>20.962866314039445</v>
      </c>
      <c r="E80" s="9">
        <f>E18</f>
        <v>51.454598406605299</v>
      </c>
      <c r="F80" s="9">
        <f>F18</f>
        <v>690863.31662534282</v>
      </c>
      <c r="G80" s="9">
        <f>G18</f>
        <v>667777.26607064868</v>
      </c>
      <c r="H80" s="9">
        <f>H18</f>
        <v>795822.35592046159</v>
      </c>
      <c r="I80" s="9">
        <f>I18-(E80*$I$59)</f>
        <v>141266.64797150443</v>
      </c>
      <c r="J80" s="9">
        <f>J18-(E80*$J$59)</f>
        <v>117943.79397447049</v>
      </c>
      <c r="K80" s="9">
        <f>K18-((K$58*E80)+(K$59*E80))</f>
        <v>378106.58357236674</v>
      </c>
      <c r="L80" s="9">
        <f>L18-((L$58*G80)+(L$59*H80))</f>
        <v>119199.17712005389</v>
      </c>
      <c r="M80" s="9">
        <f>M18-((M$57*I80)+(M$58*I80)+(M$59*G80))</f>
        <v>789246.46152882115</v>
      </c>
      <c r="N80" s="9">
        <f>N18-((N$58*J80)+(N$59*I80))</f>
        <v>189884.58607574509</v>
      </c>
      <c r="O80" s="9">
        <f>O18-((O$57*J80)+(O$58*J80)+(O$59*I80))</f>
        <v>754853.56755916553</v>
      </c>
      <c r="P80" s="9">
        <f>P18-((P$57*K80)+(P$58*I80)+(P$59*J80))</f>
        <v>171569.67127899601</v>
      </c>
      <c r="Q80" s="9">
        <f>Q18-((Q$57*K80)+(Q$58*J80)+(Q$59*L80))</f>
        <v>768591.49845605821</v>
      </c>
      <c r="R80" s="9">
        <f>R18-((R$58*L80)+(R$59*L80))</f>
        <v>166966.82459148383</v>
      </c>
      <c r="S80" s="9">
        <f>S18-((S$58*M80)+(S$59*L80))</f>
        <v>741657.67756691342</v>
      </c>
      <c r="T80" s="9">
        <v>463349.92420065199</v>
      </c>
      <c r="U80" s="9">
        <v>617127.88999161043</v>
      </c>
    </row>
    <row r="81" spans="1:48" x14ac:dyDescent="0.35">
      <c r="A81" t="s">
        <v>59</v>
      </c>
      <c r="B81" t="s">
        <v>272</v>
      </c>
      <c r="C81" t="s">
        <v>175</v>
      </c>
      <c r="D81" s="9">
        <f>D19</f>
        <v>17.643601923519434</v>
      </c>
      <c r="E81" s="9">
        <f>E19</f>
        <v>43.986657262077316</v>
      </c>
      <c r="F81" s="9">
        <f>F19</f>
        <v>694329.88002418319</v>
      </c>
      <c r="G81" s="9">
        <f>G19</f>
        <v>671978.09786051698</v>
      </c>
      <c r="H81" s="9">
        <f>H19</f>
        <v>798054.93709660531</v>
      </c>
      <c r="I81" s="9">
        <f>I19-(E81*$I$59)</f>
        <v>141724.37039425751</v>
      </c>
      <c r="J81" s="9">
        <f>J19-(E81*$J$59)</f>
        <v>117415.44106824844</v>
      </c>
      <c r="K81" s="9">
        <f>K19-((K$58*E81)+(K$59*E81))</f>
        <v>378937.7336716135</v>
      </c>
      <c r="L81" s="9">
        <f>L19-((L$58*G81)+(L$59*H81))</f>
        <v>120278.56685416661</v>
      </c>
      <c r="M81" s="9">
        <f>M19-((M$57*I81)+(M$58*I81)+(M$59*G81))</f>
        <v>789456.44225977501</v>
      </c>
      <c r="N81" s="9">
        <f>N19-((N$58*J81)+(N$59*I81))</f>
        <v>190614.76172269293</v>
      </c>
      <c r="O81" s="9">
        <f>O19-((O$57*J81)+(O$58*J81)+(O$59*I81))</f>
        <v>758893.98038173793</v>
      </c>
      <c r="P81" s="9">
        <f>P19-((P$57*K81)+(P$58*I81)+(P$59*J81))</f>
        <v>172210.68319851148</v>
      </c>
      <c r="Q81" s="9">
        <f>Q19-((Q$57*K81)+(Q$58*J81)+(Q$59*L81))</f>
        <v>770275.77508073265</v>
      </c>
      <c r="R81" s="9">
        <f>R19-((R$58*L81)+(R$59*L81))</f>
        <v>167423.36801969304</v>
      </c>
      <c r="S81" s="9">
        <f>S19-((S$58*M81)+(S$59*L81))</f>
        <v>740629.5371805802</v>
      </c>
      <c r="T81" s="9">
        <v>463427.92545615509</v>
      </c>
      <c r="U81" s="9">
        <v>619569.71264708205</v>
      </c>
    </row>
    <row r="82" spans="1:48" x14ac:dyDescent="0.35">
      <c r="A82" t="s">
        <v>62</v>
      </c>
      <c r="B82" t="s">
        <v>26</v>
      </c>
      <c r="C82" t="s">
        <v>175</v>
      </c>
      <c r="D82" s="9">
        <f>D20</f>
        <v>641.25909798656653</v>
      </c>
      <c r="E82" s="9">
        <f>E20</f>
        <v>1172.195957247932</v>
      </c>
      <c r="F82" s="9">
        <f>F20</f>
        <v>392.18149334603231</v>
      </c>
      <c r="G82" s="9">
        <f>G20</f>
        <v>374.98767113347435</v>
      </c>
      <c r="H82" s="9">
        <f>H20</f>
        <v>448.68453456171767</v>
      </c>
      <c r="I82" s="9">
        <f>I20-(E82*$I$59)</f>
        <v>76.595015569563756</v>
      </c>
      <c r="J82" s="9">
        <f>J20-(E82*$J$59)</f>
        <v>69.057503566835635</v>
      </c>
      <c r="K82" s="9">
        <f>K20-((K$58*E82)+(K$59*E82))</f>
        <v>213.31024014322583</v>
      </c>
      <c r="L82" s="9">
        <f>L20-((L$58*G82)+(L$59*H82))</f>
        <v>77.210375271307555</v>
      </c>
      <c r="M82" s="9">
        <f>M20-((M$57*I82)+(M$58*I82)+(M$59*G82))</f>
        <v>557.20990565231295</v>
      </c>
      <c r="N82" s="9">
        <f>N20-((N$58*J82)+(N$59*I82))</f>
        <v>116.99219743831109</v>
      </c>
      <c r="O82" s="9">
        <f>O20-((O$57*J82)+(O$58*J82)+(O$59*I82))</f>
        <v>421.27108813485171</v>
      </c>
      <c r="P82" s="9">
        <f>P20-((P$57*K82)+(P$58*I82)+(P$59*J82))</f>
        <v>100.11196094748506</v>
      </c>
      <c r="Q82" s="9">
        <f>Q20-((Q$57*K82)+(Q$58*J82)+(Q$59*L82))</f>
        <v>451.244242704155</v>
      </c>
      <c r="R82" s="9">
        <f>R20-((R$58*L82)+(R$59*L82))</f>
        <v>89.494981310701931</v>
      </c>
      <c r="S82" s="9">
        <f>S20-((S$58*M82)+(S$59*L82))</f>
        <v>385.63524375142259</v>
      </c>
      <c r="T82" s="9">
        <v>379.58850273494159</v>
      </c>
      <c r="U82" s="9">
        <v>255.04473016753923</v>
      </c>
    </row>
    <row r="83" spans="1:48" x14ac:dyDescent="0.35">
      <c r="A83" t="s">
        <v>62</v>
      </c>
      <c r="B83" t="s">
        <v>26</v>
      </c>
      <c r="C83" t="s">
        <v>175</v>
      </c>
      <c r="D83" s="9">
        <f>D21</f>
        <v>686.14551061580141</v>
      </c>
      <c r="E83" s="9">
        <f>E21</f>
        <v>1234.3821063549444</v>
      </c>
      <c r="F83" s="9">
        <f>F21</f>
        <v>104.15725805239711</v>
      </c>
      <c r="G83" s="9">
        <f>G21</f>
        <v>136.63471412498524</v>
      </c>
      <c r="H83" s="9">
        <f>H21</f>
        <v>116.07304605459922</v>
      </c>
      <c r="I83" s="9">
        <f>I21-(E83*$I$59)</f>
        <v>10.993124955604939</v>
      </c>
      <c r="J83" s="9">
        <f>J21-(E83*$J$59)</f>
        <v>28.342069333893459</v>
      </c>
      <c r="K83" s="9">
        <f>K21-((K$58*E83)+(K$59*E83))</f>
        <v>72.946898437084243</v>
      </c>
      <c r="L83" s="9">
        <f>L21-((L$58*G83)+(L$59*H83))</f>
        <v>38.456583173691961</v>
      </c>
      <c r="M83" s="9">
        <f>M21-((M$57*I83)+(M$58*I83)+(M$59*G83))</f>
        <v>269.46397826332014</v>
      </c>
      <c r="N83" s="9">
        <f>N21-((N$58*J83)+(N$59*I83))</f>
        <v>33.166988734297426</v>
      </c>
      <c r="O83" s="9">
        <f>O21-((O$57*J83)+(O$58*J83)+(O$59*I83))</f>
        <v>120.80684512467556</v>
      </c>
      <c r="P83" s="9">
        <f>P21-((P$57*K83)+(P$58*I83)+(P$59*J83))</f>
        <v>28.484215414556672</v>
      </c>
      <c r="Q83" s="9">
        <f>Q21-((Q$57*K83)+(Q$58*J83)+(Q$59*L83))</f>
        <v>118.2985934488805</v>
      </c>
      <c r="R83" s="9">
        <f>R21-((R$58*L83)+(R$59*L83))</f>
        <v>31.323516212630214</v>
      </c>
      <c r="S83" s="9">
        <f>S21-((S$58*M83)+(S$59*L83))</f>
        <v>122.75108546536079</v>
      </c>
      <c r="T83" s="9">
        <v>81.02991087785972</v>
      </c>
      <c r="U83" s="9">
        <v>26.399070382625936</v>
      </c>
    </row>
    <row r="84" spans="1:48" x14ac:dyDescent="0.35">
      <c r="A84" t="s">
        <v>62</v>
      </c>
      <c r="B84" t="s">
        <v>26</v>
      </c>
      <c r="C84" t="s">
        <v>175</v>
      </c>
      <c r="D84" s="9">
        <f>D30</f>
        <v>649.26644747579667</v>
      </c>
      <c r="E84" s="9">
        <f>E30</f>
        <v>1117.358580534574</v>
      </c>
      <c r="F84" s="9">
        <f>F30</f>
        <v>13.447855725360739</v>
      </c>
      <c r="G84" s="9">
        <f>G30</f>
        <v>63.434667604412965</v>
      </c>
      <c r="H84" s="9">
        <f>H30</f>
        <v>99.510101230718789</v>
      </c>
      <c r="I84" s="9">
        <f>I30-(E84*$I$59)</f>
        <v>30.071041522240094</v>
      </c>
      <c r="J84" s="9">
        <f>J30-(E84*$J$59)</f>
        <v>28.747683306754446</v>
      </c>
      <c r="K84" s="9">
        <f>K30-((K$58*E84)+(K$59*E84))</f>
        <v>260.12348048520249</v>
      </c>
      <c r="L84" s="9">
        <f>L30-((L$58*G84)+(L$59*H84))</f>
        <v>156.83060722387182</v>
      </c>
      <c r="M84" s="9">
        <f>M30-((M$57*I84)+(M$58*I84)+(M$59*G84))</f>
        <v>3124.5456034264271</v>
      </c>
      <c r="N84" s="9">
        <f>N30-((N$58*J84)+(N$59*I84))</f>
        <v>9.612562403673623</v>
      </c>
      <c r="O84" s="9">
        <f>O30-((O$57*J84)+(O$58*J84)+(O$59*I84))</f>
        <v>24.612996470334522</v>
      </c>
      <c r="P84" s="9">
        <f>P30-((P$57*K84)+(P$58*I84)+(P$59*J84))</f>
        <v>10.904300762567496</v>
      </c>
      <c r="Q84" s="9">
        <f>Q30-((Q$57*K84)+(Q$58*J84)+(Q$59*L84))</f>
        <v>16.694013677299559</v>
      </c>
      <c r="R84" s="9">
        <f>R30-((R$58*L84)+(R$59*L84))</f>
        <v>4.9500358139279115</v>
      </c>
      <c r="S84" s="9">
        <f>S30-((S$58*M84)+(S$59*L84))</f>
        <v>24.614285152568584</v>
      </c>
      <c r="T84" s="9">
        <v>43.172353035420088</v>
      </c>
      <c r="U84" s="9">
        <v>-37.359805713238806</v>
      </c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</row>
    <row r="85" spans="1:48" x14ac:dyDescent="0.35">
      <c r="A85" t="s">
        <v>62</v>
      </c>
      <c r="B85" t="s">
        <v>26</v>
      </c>
      <c r="C85" t="s">
        <v>175</v>
      </c>
      <c r="D85" s="9">
        <f>D31</f>
        <v>643.16524108906219</v>
      </c>
      <c r="E85" s="9">
        <f>E31</f>
        <v>1176.1992947971241</v>
      </c>
      <c r="F85" s="9">
        <f>F31</f>
        <v>12.676967043720964</v>
      </c>
      <c r="G85" s="9">
        <f>G31</f>
        <v>53.668761057368243</v>
      </c>
      <c r="H85" s="9">
        <f>H31</f>
        <v>65.68779980546131</v>
      </c>
      <c r="I85" s="9">
        <f>I31-(E85*$I$59)</f>
        <v>13.494208698286871</v>
      </c>
      <c r="J85" s="9">
        <f>J31-(E85*$J$59)</f>
        <v>28.013990176796788</v>
      </c>
      <c r="K85" s="9">
        <f>K31-((K$58*E85)+(K$59*E85))</f>
        <v>123.76118194350452</v>
      </c>
      <c r="L85" s="9">
        <f>L31-((L$58*G85)+(L$59*H85))</f>
        <v>85.214019260727753</v>
      </c>
      <c r="M85" s="9">
        <f>M31-((M$57*I85)+(M$58*I85)+(M$59*G85))</f>
        <v>1107.9403461686675</v>
      </c>
      <c r="N85" s="9">
        <f>N31-((N$58*J85)+(N$59*I85))</f>
        <v>13.761312583096098</v>
      </c>
      <c r="O85" s="9">
        <f>O31-((O$57*J85)+(O$58*J85)+(O$59*I85))</f>
        <v>30.43907219020635</v>
      </c>
      <c r="P85" s="9">
        <f>P31-((P$57*K85)+(P$58*I85)+(P$59*J85))</f>
        <v>14.562485041901347</v>
      </c>
      <c r="Q85" s="9">
        <f>Q31-((Q$57*K85)+(Q$58*J85)+(Q$59*L85))</f>
        <v>28.301168450278595</v>
      </c>
      <c r="R85" s="9">
        <f>R31-((R$58*L85)+(R$59*L85))</f>
        <v>12.330955446783852</v>
      </c>
      <c r="S85" s="9">
        <f>S31-((S$58*M85)+(S$59*L85))</f>
        <v>21.599041473685247</v>
      </c>
      <c r="T85" s="9">
        <v>42.63414841694987</v>
      </c>
      <c r="U85" s="9">
        <v>-49.054094131447421</v>
      </c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</row>
    <row r="86" spans="1:48" x14ac:dyDescent="0.35">
      <c r="A86" t="s">
        <v>91</v>
      </c>
      <c r="B86" t="s">
        <v>281</v>
      </c>
      <c r="C86" t="s">
        <v>175</v>
      </c>
      <c r="D86" s="9">
        <f>D32</f>
        <v>76.259486730617951</v>
      </c>
      <c r="E86" s="9">
        <f>E32</f>
        <v>178.3657923395657</v>
      </c>
      <c r="F86" s="9">
        <f>F32</f>
        <v>-36.029464526316524</v>
      </c>
      <c r="G86" s="9">
        <f>G32</f>
        <v>-18.307541676568938</v>
      </c>
      <c r="H86" s="9">
        <f>H32</f>
        <v>-34.411585802770517</v>
      </c>
      <c r="I86" s="9">
        <f>I32-(E86*$I$59)</f>
        <v>-11.750044681838226</v>
      </c>
      <c r="J86" s="9">
        <f>J32-(E86*$J$59)</f>
        <v>-4.1370359409282571</v>
      </c>
      <c r="K86" s="9">
        <f>K32-((K$58*E86)+(K$59*E86))</f>
        <v>-0.22000575508483325</v>
      </c>
      <c r="L86" s="9">
        <f>L32-((L$58*G86)+(L$59*H86))</f>
        <v>12.305981727778327</v>
      </c>
      <c r="M86" s="9">
        <f>M32-((M$57*I86)+(M$58*I86)+(M$59*G86))</f>
        <v>98.170142332480992</v>
      </c>
      <c r="N86" s="9">
        <f>N32-((N$58*J86)+(N$59*I86))</f>
        <v>-18.982676665575806</v>
      </c>
      <c r="O86" s="9">
        <f>O32-((O$57*J86)+(O$58*J86)+(O$59*I86))</f>
        <v>-42.032992589825007</v>
      </c>
      <c r="P86" s="9">
        <f>P32-((P$57*K86)+(P$58*I86)+(P$59*J86))</f>
        <v>-1.4989445184911354</v>
      </c>
      <c r="Q86" s="9">
        <f>Q32-((Q$57*K86)+(Q$58*J86)+(Q$59*L86))</f>
        <v>-42.700490216106225</v>
      </c>
      <c r="R86" s="9">
        <f>R32-((R$58*L86)+(R$59*L86))</f>
        <v>-2.4202827376084022</v>
      </c>
      <c r="S86" s="9">
        <f>S32-((S$58*M86)+(S$59*L86))</f>
        <v>-60.801464409295356</v>
      </c>
      <c r="T86" s="9">
        <v>79.206929887518982</v>
      </c>
      <c r="U86" s="9">
        <v>-75.364725596063039</v>
      </c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</row>
    <row r="87" spans="1:48" x14ac:dyDescent="0.35">
      <c r="A87" t="s">
        <v>94</v>
      </c>
      <c r="B87" t="s">
        <v>282</v>
      </c>
      <c r="C87" t="s">
        <v>175</v>
      </c>
      <c r="D87" s="9">
        <f>D33</f>
        <v>1184.8100207970058</v>
      </c>
      <c r="E87" s="9">
        <f>E33</f>
        <v>2065.6698476123274</v>
      </c>
      <c r="F87" s="9">
        <f>F33</f>
        <v>241.9772975520593</v>
      </c>
      <c r="G87" s="9">
        <f>G33</f>
        <v>625.79903982455892</v>
      </c>
      <c r="H87" s="9">
        <f>H33</f>
        <v>46.251022289362894</v>
      </c>
      <c r="I87" s="9">
        <f>I33-(E87*$I$59)</f>
        <v>38.661606607349192</v>
      </c>
      <c r="J87" s="9">
        <f>J33-(E87*$J$59)</f>
        <v>9.2926909049597093</v>
      </c>
      <c r="K87" s="9">
        <f>K33-((K$58*E87)+(K$59*E87))</f>
        <v>-10.400888778253369</v>
      </c>
      <c r="L87" s="9">
        <f>L33-((L$58*G87)+(L$59*H87))</f>
        <v>12.342224171142083</v>
      </c>
      <c r="M87" s="9">
        <f>M33-((M$57*I87)+(M$58*I87)+(M$59*G87))</f>
        <v>-14.021597272066076</v>
      </c>
      <c r="N87" s="9">
        <f>N33-((N$58*J87)+(N$59*I87))</f>
        <v>-1.6051356749586734</v>
      </c>
      <c r="O87" s="9">
        <f>O33-((O$57*J87)+(O$58*J87)+(O$59*I87))</f>
        <v>-34.422580409690639</v>
      </c>
      <c r="P87" s="9">
        <f>P33-((P$57*K87)+(P$58*I87)+(P$59*J87))</f>
        <v>9.4933293678345816</v>
      </c>
      <c r="Q87" s="9">
        <f>Q33-((Q$57*K87)+(Q$58*J87)+(Q$59*L87))</f>
        <v>-43.100961308841832</v>
      </c>
      <c r="R87" s="9">
        <f>R33-((R$58*L87)+(R$59*L87))</f>
        <v>2.4865955556970114</v>
      </c>
      <c r="S87" s="9">
        <f>S33-((S$58*M87)+(S$59*L87))</f>
        <v>-63.257753071593463</v>
      </c>
      <c r="T87" s="9">
        <v>95.256275090016288</v>
      </c>
      <c r="U87" s="9">
        <v>330.85291259007829</v>
      </c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</row>
    <row r="88" spans="1:48" x14ac:dyDescent="0.35">
      <c r="A88" t="s">
        <v>97</v>
      </c>
      <c r="B88" t="s">
        <v>283</v>
      </c>
      <c r="C88" t="s">
        <v>175</v>
      </c>
      <c r="D88" s="9">
        <f>D34</f>
        <v>2875.2533903832718</v>
      </c>
      <c r="E88" s="9">
        <f>E34</f>
        <v>4906.7193873490369</v>
      </c>
      <c r="F88" s="9">
        <f>F34</f>
        <v>10150.209236395847</v>
      </c>
      <c r="G88" s="9">
        <f>G34</f>
        <v>20109.225097429884</v>
      </c>
      <c r="H88" s="9">
        <f>H34</f>
        <v>2786.4587183551257</v>
      </c>
      <c r="I88" s="9">
        <f>I34-(E88*$I$59)</f>
        <v>2085.4974482099069</v>
      </c>
      <c r="J88" s="9">
        <f>J34-(E88*$J$59)</f>
        <v>360.11835651023637</v>
      </c>
      <c r="K88" s="9">
        <f>K34-((K$58*E88)+(K$59*E88))</f>
        <v>222.62512798357443</v>
      </c>
      <c r="L88" s="9">
        <f>L34-((L$58*G88)+(L$59*H88))</f>
        <v>355.65784743532492</v>
      </c>
      <c r="M88" s="9">
        <f>M34-((M$57*I88)+(M$58*I88)+(M$59*G88))</f>
        <v>373.8181827461201</v>
      </c>
      <c r="N88" s="9">
        <f>N34-((N$58*J88)+(N$59*I88))</f>
        <v>456.03323496759407</v>
      </c>
      <c r="O88" s="9">
        <f>O34-((O$57*J88)+(O$58*J88)+(O$59*I88))</f>
        <v>361.14238100193336</v>
      </c>
      <c r="P88" s="9">
        <f>P34-((P$57*K88)+(P$58*I88)+(P$59*J88))</f>
        <v>225.65277801803893</v>
      </c>
      <c r="Q88" s="9">
        <f>Q34-((Q$57*K88)+(Q$58*J88)+(Q$59*L88))</f>
        <v>94.938053920438762</v>
      </c>
      <c r="R88" s="9">
        <f>R34-((R$58*L88)+(R$59*L88))</f>
        <v>186.26235514519681</v>
      </c>
      <c r="S88" s="9">
        <f>S34-((S$58*M88)+(S$59*L88))</f>
        <v>76.642456412954914</v>
      </c>
      <c r="T88" s="9">
        <v>2143.8471726569069</v>
      </c>
      <c r="U88" s="9">
        <v>10363.865026747222</v>
      </c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</row>
    <row r="89" spans="1:48" x14ac:dyDescent="0.35">
      <c r="A89" t="s">
        <v>99</v>
      </c>
      <c r="B89" t="s">
        <v>284</v>
      </c>
      <c r="C89" t="s">
        <v>175</v>
      </c>
      <c r="D89" s="9">
        <f>D35</f>
        <v>38865.971224070316</v>
      </c>
      <c r="E89" s="9">
        <f>E35</f>
        <v>67067.644458824769</v>
      </c>
      <c r="F89" s="9">
        <f>F35</f>
        <v>257055.62454159404</v>
      </c>
      <c r="G89" s="9">
        <f>G35</f>
        <v>984033.27862851589</v>
      </c>
      <c r="H89" s="9">
        <f>H35</f>
        <v>142538.38343433681</v>
      </c>
      <c r="I89" s="9">
        <f>I35-(E89*$I$59)</f>
        <v>119820.4061373322</v>
      </c>
      <c r="J89" s="9">
        <f>J35-(E89*$J$59)</f>
        <v>28693.117242232489</v>
      </c>
      <c r="K89" s="9">
        <f>K35-((K$58*E89)+(K$59*E89))</f>
        <v>18735.248692858506</v>
      </c>
      <c r="L89" s="9">
        <f>L35-((L$58*G89)+(L$59*H89))</f>
        <v>27931.714085410669</v>
      </c>
      <c r="M89" s="9">
        <f>M35-((M$57*I89)+(M$58*I89)+(M$59*G89))</f>
        <v>24976.431903550096</v>
      </c>
      <c r="N89" s="9">
        <f>N35-((N$58*J89)+(N$59*I89))</f>
        <v>37465.249950938778</v>
      </c>
      <c r="O89" s="9">
        <f>O35-((O$57*J89)+(O$58*J89)+(O$59*I89))</f>
        <v>28112.272119091827</v>
      </c>
      <c r="P89" s="9">
        <f>P35-((P$57*K89)+(P$58*I89)+(P$59*J89))</f>
        <v>17399.548796113591</v>
      </c>
      <c r="Q89" s="9">
        <f>Q35-((Q$57*K89)+(Q$58*J89)+(Q$59*L89))</f>
        <v>10336.53405562947</v>
      </c>
      <c r="R89" s="9">
        <f>R35-((R$58*L89)+(R$59*L89))</f>
        <v>14298.918146198099</v>
      </c>
      <c r="S89" s="9">
        <f>S35-((S$58*M89)+(S$59*L89))</f>
        <v>9232.6075653320695</v>
      </c>
      <c r="T89" s="9">
        <v>49489.559751378518</v>
      </c>
      <c r="U89" s="9">
        <v>511884.45389826532</v>
      </c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</row>
    <row r="90" spans="1:48" x14ac:dyDescent="0.35">
      <c r="A90" t="s">
        <v>101</v>
      </c>
      <c r="B90" t="s">
        <v>285</v>
      </c>
      <c r="C90" t="s">
        <v>175</v>
      </c>
      <c r="D90" s="9">
        <f>D36</f>
        <v>2158.2483856978442</v>
      </c>
      <c r="E90" s="9">
        <f>E36</f>
        <v>3675.6445262250436</v>
      </c>
      <c r="F90" s="9">
        <f>F36</f>
        <v>58195.589623235166</v>
      </c>
      <c r="G90" s="9">
        <f>G36</f>
        <v>83169.489129512629</v>
      </c>
      <c r="H90" s="9">
        <f>H36</f>
        <v>14109.608542419413</v>
      </c>
      <c r="I90" s="9">
        <f>I36-(E90*$I$59)</f>
        <v>10064.89879804928</v>
      </c>
      <c r="J90" s="9">
        <f>J36-(E90*$J$59)</f>
        <v>1624.8251263468735</v>
      </c>
      <c r="K90" s="9">
        <f>K36-((K$58*E90)+(K$59*E90))</f>
        <v>1208.0514594489734</v>
      </c>
      <c r="L90" s="9">
        <f>L36-((L$58*G90)+(L$59*H90))</f>
        <v>1641.4892855897888</v>
      </c>
      <c r="M90" s="9">
        <f>M36-((M$57*I90)+(M$58*I90)+(M$59*G90))</f>
        <v>1396.8701499680972</v>
      </c>
      <c r="N90" s="9">
        <f>N36-((N$58*J90)+(N$59*I90))</f>
        <v>2236.0118196986041</v>
      </c>
      <c r="O90" s="9">
        <f>O36-((O$57*J90)+(O$58*J90)+(O$59*I90))</f>
        <v>1709.6638963006569</v>
      </c>
      <c r="P90" s="9">
        <f>P36-((P$57*K90)+(P$58*I90)+(P$59*J90))</f>
        <v>1079.1140575275688</v>
      </c>
      <c r="Q90" s="9">
        <f>Q36-((Q$57*K90)+(Q$58*J90)+(Q$59*L90))</f>
        <v>668.84454706176655</v>
      </c>
      <c r="R90" s="9">
        <f>R36-((R$58*L90)+(R$59*L90))</f>
        <v>969.0072527101529</v>
      </c>
      <c r="S90" s="9">
        <f>S36-((S$58*M90)+(S$59*L90))</f>
        <v>571.69448588051046</v>
      </c>
      <c r="T90" s="9">
        <v>5642.2327787028808</v>
      </c>
      <c r="U90" s="9">
        <v>42477.107383898554</v>
      </c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</row>
    <row r="91" spans="1:48" x14ac:dyDescent="0.35">
      <c r="A91" t="s">
        <v>103</v>
      </c>
      <c r="B91" t="s">
        <v>286</v>
      </c>
      <c r="C91" t="s">
        <v>175</v>
      </c>
      <c r="D91" s="9">
        <f>D37</f>
        <v>13974.415040626089</v>
      </c>
      <c r="E91" s="9">
        <f>E37</f>
        <v>23939.814316701344</v>
      </c>
      <c r="F91" s="9">
        <f>F37</f>
        <v>412944.79083436378</v>
      </c>
      <c r="G91" s="9">
        <f>G37</f>
        <v>1221867.1995850024</v>
      </c>
      <c r="H91" s="9">
        <f>H37</f>
        <v>200159.55746233187</v>
      </c>
      <c r="I91" s="9">
        <f>I37-(E91*$I$59)</f>
        <v>159997.64042809172</v>
      </c>
      <c r="J91" s="9">
        <f>J37-(E91*$J$59)</f>
        <v>33218.521633887452</v>
      </c>
      <c r="K91" s="9">
        <f>K37-((K$58*E91)+(K$59*E91))</f>
        <v>23487.846944624394</v>
      </c>
      <c r="L91" s="9">
        <f>L37-((L$58*G91)+(L$59*H91))</f>
        <v>31179.299372892514</v>
      </c>
      <c r="M91" s="9">
        <f>M37-((M$57*I91)+(M$58*I91)+(M$59*G91))</f>
        <v>23929.261013201431</v>
      </c>
      <c r="N91" s="9">
        <f>N37-((N$58*J91)+(N$59*I91))</f>
        <v>32412.885287532736</v>
      </c>
      <c r="O91" s="9">
        <f>O37-((O$57*J91)+(O$58*J91)+(O$59*I91))</f>
        <v>22130.712045607044</v>
      </c>
      <c r="P91" s="9">
        <f>P37-((P$57*K91)+(P$58*I91)+(P$59*J91))</f>
        <v>12448.314439118003</v>
      </c>
      <c r="Q91" s="9">
        <f>Q37-((Q$57*K91)+(Q$58*J91)+(Q$59*L91))</f>
        <v>6575.6310981208071</v>
      </c>
      <c r="R91" s="9">
        <f>R37-((R$58*L91)+(R$59*L91))</f>
        <v>8730.4984873831054</v>
      </c>
      <c r="S91" s="9">
        <f>S37-((S$58*M91)+(S$59*L91))</f>
        <v>5568.4507160703452</v>
      </c>
      <c r="T91" s="9">
        <v>17767.640730185725</v>
      </c>
      <c r="U91" s="9">
        <v>450317.59106875217</v>
      </c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</row>
    <row r="92" spans="1:48" x14ac:dyDescent="0.35">
      <c r="A92" t="s">
        <v>105</v>
      </c>
      <c r="B92" t="s">
        <v>287</v>
      </c>
      <c r="C92" t="s">
        <v>175</v>
      </c>
      <c r="D92" s="9">
        <f>D38</f>
        <v>6492.8048545240163</v>
      </c>
      <c r="E92" s="9">
        <f>E38</f>
        <v>11334.762121439053</v>
      </c>
      <c r="F92" s="9">
        <f>F38</f>
        <v>22950.911052427851</v>
      </c>
      <c r="G92" s="9">
        <f>G38</f>
        <v>44828.304149726893</v>
      </c>
      <c r="H92" s="9">
        <f>H38</f>
        <v>6111.6462749623688</v>
      </c>
      <c r="I92" s="9">
        <f>I38-(E92*$I$59)</f>
        <v>4272.7641917835253</v>
      </c>
      <c r="J92" s="9">
        <f>J38-(E92*$J$59)</f>
        <v>740.60650248533341</v>
      </c>
      <c r="K92" s="9">
        <f>K38-((K$58*E92)+(K$59*E92))</f>
        <v>453.60345295926049</v>
      </c>
      <c r="L92" s="9">
        <f>L38-((L$58*G92)+(L$59*H92))</f>
        <v>708.65533166973421</v>
      </c>
      <c r="M92" s="9">
        <f>M38-((M$57*I92)+(M$58*I92)+(M$59*G92))</f>
        <v>576.86560712525761</v>
      </c>
      <c r="N92" s="9">
        <f>N38-((N$58*J92)+(N$59*I92))</f>
        <v>988.62431784746627</v>
      </c>
      <c r="O92" s="9">
        <f>O38-((O$57*J92)+(O$58*J92)+(O$59*I92))</f>
        <v>771.20332963231328</v>
      </c>
      <c r="P92" s="9">
        <f>P38-((P$57*K92)+(P$58*I92)+(P$59*J92))</f>
        <v>541.07409011723632</v>
      </c>
      <c r="Q92" s="9">
        <f>Q38-((Q$57*K92)+(Q$58*J92)+(Q$59*L92))</f>
        <v>303.15285969400446</v>
      </c>
      <c r="R92" s="9">
        <f>R38-((R$58*L92)+(R$59*L92))</f>
        <v>478.04457104987466</v>
      </c>
      <c r="S92" s="9">
        <f>S38-((S$58*M92)+(S$59*L92))</f>
        <v>274.08038216045679</v>
      </c>
      <c r="T92" s="9">
        <v>5939.4849368159375</v>
      </c>
      <c r="U92" s="9">
        <v>22087.88445659944</v>
      </c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</row>
    <row r="93" spans="1:48" x14ac:dyDescent="0.35">
      <c r="A93" t="s">
        <v>107</v>
      </c>
      <c r="B93" t="s">
        <v>288</v>
      </c>
      <c r="C93" t="s">
        <v>175</v>
      </c>
      <c r="D93" s="9">
        <f>D39</f>
        <v>104532.98606122959</v>
      </c>
      <c r="E93" s="9">
        <f>E39</f>
        <v>181763.89206398319</v>
      </c>
      <c r="F93" s="9">
        <f>F39</f>
        <v>215124.36270109162</v>
      </c>
      <c r="G93" s="9">
        <f>G39</f>
        <v>538268.66569925344</v>
      </c>
      <c r="H93" s="9">
        <f>H39</f>
        <v>74872.259486591371</v>
      </c>
      <c r="I93" s="9">
        <f>I39-(E93*$I$59)</f>
        <v>53316.568718418253</v>
      </c>
      <c r="J93" s="9">
        <f>J39-(E93*$J$59)</f>
        <v>10597.441565647259</v>
      </c>
      <c r="K93" s="9">
        <f>K39-((K$58*E93)+(K$59*E93))</f>
        <v>6269.186713395924</v>
      </c>
      <c r="L93" s="9">
        <f>L39-((L$58*G93)+(L$59*H93))</f>
        <v>11322.550696084658</v>
      </c>
      <c r="M93" s="9">
        <f>M39-((M$57*I93)+(M$58*I93)+(M$59*G93))</f>
        <v>12394.304197823169</v>
      </c>
      <c r="N93" s="9">
        <f>N39-((N$58*J93)+(N$59*I93))</f>
        <v>21872.032555849979</v>
      </c>
      <c r="O93" s="9">
        <f>O39-((O$57*J93)+(O$58*J93)+(O$59*I93))</f>
        <v>18743.810486797633</v>
      </c>
      <c r="P93" s="9">
        <f>P39-((P$57*K93)+(P$58*I93)+(P$59*J93))</f>
        <v>13667.549700925731</v>
      </c>
      <c r="Q93" s="9">
        <f>Q39-((Q$57*K93)+(Q$58*J93)+(Q$59*L93))</f>
        <v>9482.8096672238607</v>
      </c>
      <c r="R93" s="9">
        <f>R39-((R$58*L93)+(R$59*L93))</f>
        <v>14638.427556250119</v>
      </c>
      <c r="S93" s="9">
        <f>S39-((S$58*M93)+(S$59*L93))</f>
        <v>9835.6170844214212</v>
      </c>
      <c r="T93" s="9">
        <v>132564.53188561177</v>
      </c>
      <c r="U93" s="9">
        <v>369489.38127619581</v>
      </c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</row>
    <row r="94" spans="1:48" x14ac:dyDescent="0.35">
      <c r="A94" t="s">
        <v>109</v>
      </c>
      <c r="B94" t="s">
        <v>290</v>
      </c>
      <c r="C94" t="s">
        <v>175</v>
      </c>
      <c r="D94" s="9">
        <f>D40</f>
        <v>93372.754775795198</v>
      </c>
      <c r="E94" s="9">
        <f>E40</f>
        <v>161522.45220713454</v>
      </c>
      <c r="F94" s="9">
        <f>F40</f>
        <v>96414.29121721306</v>
      </c>
      <c r="G94" s="9">
        <f>G40</f>
        <v>157649.43615661655</v>
      </c>
      <c r="H94" s="9">
        <f>H40</f>
        <v>26588.762627468499</v>
      </c>
      <c r="I94" s="9">
        <f>I40-(E94*$I$59)</f>
        <v>19032.041623819681</v>
      </c>
      <c r="J94" s="9">
        <f>J40-(E94*$J$59)</f>
        <v>3479.0064542597052</v>
      </c>
      <c r="K94" s="9">
        <f>K40-((K$58*E94)+(K$59*E94))</f>
        <v>2558.1286346225747</v>
      </c>
      <c r="L94" s="9">
        <f>L40-((L$58*G94)+(L$59*H94))</f>
        <v>3603.2551662886831</v>
      </c>
      <c r="M94" s="9">
        <f>M40-((M$57*I94)+(M$58*I94)+(M$59*G94))</f>
        <v>3295.3220478031913</v>
      </c>
      <c r="N94" s="9">
        <f>N40-((N$58*J94)+(N$59*I94))</f>
        <v>5362.446943572545</v>
      </c>
      <c r="O94" s="9">
        <f>O40-((O$57*J94)+(O$58*J94)+(O$59*I94))</f>
        <v>4338.8419637037432</v>
      </c>
      <c r="P94" s="9">
        <f>P40-((P$57*K94)+(P$58*I94)+(P$59*J94))</f>
        <v>2992.8774012699892</v>
      </c>
      <c r="Q94" s="9">
        <f>Q40-((Q$57*K94)+(Q$58*J94)+(Q$59*L94))</f>
        <v>1881.6166816403518</v>
      </c>
      <c r="R94" s="9">
        <f>R40-((R$58*L94)+(R$59*L94))</f>
        <v>2798.3040371358302</v>
      </c>
      <c r="S94" s="9">
        <f>S40-((S$58*M94)+(S$59*L94))</f>
        <v>1949.6940997324434</v>
      </c>
      <c r="T94" s="9">
        <v>10732.96973334677</v>
      </c>
      <c r="U94" s="9">
        <v>107837.65386364119</v>
      </c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</row>
    <row r="95" spans="1:48" x14ac:dyDescent="0.35">
      <c r="A95" t="s">
        <v>111</v>
      </c>
      <c r="B95" t="s">
        <v>289</v>
      </c>
      <c r="C95" t="s">
        <v>175</v>
      </c>
      <c r="D95" s="9">
        <f>D41</f>
        <v>50712.544151053815</v>
      </c>
      <c r="E95" s="9">
        <f>E41</f>
        <v>88116.782954827344</v>
      </c>
      <c r="F95" s="9">
        <f>F41</f>
        <v>210628.5143015699</v>
      </c>
      <c r="G95" s="9">
        <f>G41</f>
        <v>635831.12690789148</v>
      </c>
      <c r="H95" s="9">
        <f>H41</f>
        <v>72780.001403722723</v>
      </c>
      <c r="I95" s="9">
        <f>I41-(E95*$I$59)</f>
        <v>52092.105149561023</v>
      </c>
      <c r="J95" s="9">
        <f>J41-(E95*$J$59)</f>
        <v>9391.7808062256099</v>
      </c>
      <c r="K95" s="9">
        <f>K41-((K$58*E95)+(K$59*E95))</f>
        <v>6347.9444869303343</v>
      </c>
      <c r="L95" s="9">
        <f>L41-((L$58*G95)+(L$59*H95))</f>
        <v>8918.9111793112788</v>
      </c>
      <c r="M95" s="9">
        <f>M41-((M$57*I95)+(M$58*I95)+(M$59*G95))</f>
        <v>8335.2688519267776</v>
      </c>
      <c r="N95" s="9">
        <f>N41-((N$58*J95)+(N$59*I95))</f>
        <v>13795.418742935848</v>
      </c>
      <c r="O95" s="9">
        <f>O41-((O$57*J95)+(O$58*J95)+(O$59*I95))</f>
        <v>10943.431189420586</v>
      </c>
      <c r="P95" s="9">
        <f>P41-((P$57*K95)+(P$58*I95)+(P$59*J95))</f>
        <v>7449.654069602434</v>
      </c>
      <c r="Q95" s="9">
        <f>Q41-((Q$57*K95)+(Q$58*J95)+(Q$59*L95))</f>
        <v>4946.0298804900694</v>
      </c>
      <c r="R95" s="9">
        <f>R41-((R$58*L95)+(R$59*L95))</f>
        <v>7217.7820381137471</v>
      </c>
      <c r="S95" s="9">
        <f>S41-((S$58*M95)+(S$59*L95))</f>
        <v>4762.3027830468864</v>
      </c>
      <c r="T95" s="9">
        <v>43405.84004244626</v>
      </c>
      <c r="U95" s="9">
        <v>205755.81675315773</v>
      </c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</row>
    <row r="96" spans="1:48" x14ac:dyDescent="0.35">
      <c r="A96" t="s">
        <v>113</v>
      </c>
      <c r="B96" t="s">
        <v>291</v>
      </c>
      <c r="C96" t="s">
        <v>175</v>
      </c>
      <c r="D96" s="9">
        <f>D42</f>
        <v>167477.34194621348</v>
      </c>
      <c r="E96" s="9">
        <f>E42</f>
        <v>289983.76118196233</v>
      </c>
      <c r="F96" s="9">
        <f>F42</f>
        <v>177231.23138449443</v>
      </c>
      <c r="G96" s="9">
        <f>G42</f>
        <v>402765.4076116815</v>
      </c>
      <c r="H96" s="9">
        <f>H42</f>
        <v>51519.00923372354</v>
      </c>
      <c r="I96" s="9">
        <f>I42-(E96*$I$59)</f>
        <v>35613.408764758562</v>
      </c>
      <c r="J96" s="9">
        <f>J42-(E96*$J$59)</f>
        <v>5916.4969381737965</v>
      </c>
      <c r="K96" s="9">
        <f>K42-((K$58*E96)+(K$59*E96))</f>
        <v>4114.305131183326</v>
      </c>
      <c r="L96" s="9">
        <f>L42-((L$58*G96)+(L$59*H96))</f>
        <v>5716.8316284553121</v>
      </c>
      <c r="M96" s="9">
        <f>M42-((M$57*I96)+(M$58*I96)+(M$59*G96))</f>
        <v>4889.7074759717962</v>
      </c>
      <c r="N96" s="9">
        <f>N42-((N$58*J96)+(N$59*I96))</f>
        <v>7822.435795110363</v>
      </c>
      <c r="O96" s="9">
        <f>O42-((O$57*J96)+(O$58*J96)+(O$59*I96))</f>
        <v>6216.9309311637517</v>
      </c>
      <c r="P96" s="9">
        <f>P42-((P$57*K96)+(P$58*I96)+(P$59*J96))</f>
        <v>3989.2835897289456</v>
      </c>
      <c r="Q96" s="9">
        <f>Q42-((Q$57*K96)+(Q$58*J96)+(Q$59*L96))</f>
        <v>2456.0896811713496</v>
      </c>
      <c r="R96" s="9">
        <f>R42-((R$58*L96)+(R$59*L96))</f>
        <v>3465.2826466170113</v>
      </c>
      <c r="S96" s="9">
        <f>S42-((S$58*M96)+(S$59*L96))</f>
        <v>2309.3242385201993</v>
      </c>
      <c r="T96" s="9">
        <v>16398.412129162032</v>
      </c>
      <c r="U96" s="9">
        <v>95584.070779840622</v>
      </c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</row>
    <row r="97" spans="1:48" x14ac:dyDescent="0.35">
      <c r="A97" t="s">
        <v>62</v>
      </c>
      <c r="B97" t="s">
        <v>26</v>
      </c>
      <c r="C97" t="s">
        <v>175</v>
      </c>
      <c r="D97" s="9">
        <f>D43</f>
        <v>710.74163476152557</v>
      </c>
      <c r="E97" s="9">
        <f>E43</f>
        <v>1236.7616398717601</v>
      </c>
      <c r="F97" s="9">
        <f>F43</f>
        <v>61.086094362800225</v>
      </c>
      <c r="G97" s="9">
        <f>G43</f>
        <v>136.89502681772746</v>
      </c>
      <c r="H97" s="9">
        <f>H43</f>
        <v>38.135061132095387</v>
      </c>
      <c r="I97" s="9">
        <f>I43-(E97*$I$59)</f>
        <v>16.319162298019521</v>
      </c>
      <c r="J97" s="9">
        <f>J43-(E97*$J$59)</f>
        <v>9.2949154540575769</v>
      </c>
      <c r="K97" s="9">
        <f>K43-((K$58*E97)+(K$59*E97))</f>
        <v>36.084750491645103</v>
      </c>
      <c r="L97" s="9">
        <f>L43-((L$58*G97)+(L$59*H97))</f>
        <v>23.140108052370088</v>
      </c>
      <c r="M97" s="9">
        <f>M43-((M$57*I97)+(M$58*I97)+(M$59*G97))</f>
        <v>239.27982530659267</v>
      </c>
      <c r="N97" s="9">
        <f>N43-((N$58*J97)+(N$59*I97))</f>
        <v>11.414621465095268</v>
      </c>
      <c r="O97" s="9">
        <f>O43-((O$57*J97)+(O$58*J97)+(O$59*I97))</f>
        <v>15.158729037596427</v>
      </c>
      <c r="P97" s="9">
        <f>P43-((P$57*K97)+(P$58*I97)+(P$59*J97))</f>
        <v>7.8429445683155743</v>
      </c>
      <c r="Q97" s="9">
        <f>Q43-((Q$57*K97)+(Q$58*J97)+(Q$59*L97))</f>
        <v>23.107173180139359</v>
      </c>
      <c r="R97" s="9">
        <f>R43-((R$58*L97)+(R$59*L97))</f>
        <v>9.2409382014966415</v>
      </c>
      <c r="S97" s="9">
        <f>S43-((S$58*M97)+(S$59*L97))</f>
        <v>19.209081845557431</v>
      </c>
      <c r="T97" s="9">
        <v>108.40473860373413</v>
      </c>
      <c r="U97" s="9">
        <v>59.343791172288519</v>
      </c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</row>
    <row r="98" spans="1:48" x14ac:dyDescent="0.35">
      <c r="A98" t="s">
        <v>59</v>
      </c>
      <c r="B98" t="s">
        <v>272</v>
      </c>
      <c r="C98" t="s">
        <v>175</v>
      </c>
      <c r="D98" s="9">
        <f>D44</f>
        <v>34.298268479019171</v>
      </c>
      <c r="E98" s="9">
        <f>E44</f>
        <v>63.369047449621007</v>
      </c>
      <c r="F98" s="9">
        <f>F44</f>
        <v>730073.6061354311</v>
      </c>
      <c r="G98" s="9">
        <f>G44</f>
        <v>704130.10971785604</v>
      </c>
      <c r="H98" s="9">
        <f>H44</f>
        <v>840871.30742379487</v>
      </c>
      <c r="I98" s="9">
        <f>I44-(E98*$I$59)</f>
        <v>150433.27284949215</v>
      </c>
      <c r="J98" s="9">
        <f>J44-(E98*$J$59)</f>
        <v>124749.19724936286</v>
      </c>
      <c r="K98" s="9">
        <f>K44-((K$58*E98)+(K$59*E98))</f>
        <v>403192.91796191107</v>
      </c>
      <c r="L98" s="9">
        <f>L44-((L$58*G98)+(L$59*H98))</f>
        <v>127715.30297394613</v>
      </c>
      <c r="M98" s="9">
        <f>M44-((M$57*I98)+(M$58*I98)+(M$59*G98))</f>
        <v>838705.52448240481</v>
      </c>
      <c r="N98" s="9">
        <f>N44-((N$58*J98)+(N$59*I98))</f>
        <v>202176.10512633057</v>
      </c>
      <c r="O98" s="9">
        <f>O44-((O$57*J98)+(O$58*J98)+(O$59*I98))</f>
        <v>803600.63164335699</v>
      </c>
      <c r="P98" s="9">
        <f>P44-((P$57*K98)+(P$58*I98)+(P$59*J98))</f>
        <v>182695.87326762977</v>
      </c>
      <c r="Q98" s="9">
        <f>Q44-((Q$57*K98)+(Q$58*J98)+(Q$59*L98))</f>
        <v>818973.77512865583</v>
      </c>
      <c r="R98" s="9">
        <f>R44-((R$58*L98)+(R$59*L98))</f>
        <v>178631.49734469759</v>
      </c>
      <c r="S98" s="9">
        <f>S44-((S$58*M98)+(S$59*L98))</f>
        <v>788020.48575682403</v>
      </c>
      <c r="T98" s="9">
        <v>464306.47359553876</v>
      </c>
      <c r="U98" s="9">
        <v>617595.54519726825</v>
      </c>
    </row>
    <row r="99" spans="1:48" x14ac:dyDescent="0.35">
      <c r="A99" t="s">
        <v>62</v>
      </c>
      <c r="B99" t="s">
        <v>26</v>
      </c>
      <c r="C99" t="s">
        <v>175</v>
      </c>
      <c r="D99" s="9">
        <f>D45</f>
        <v>669.73535496648674</v>
      </c>
      <c r="E99" s="9">
        <f>E45</f>
        <v>1155.3980500945495</v>
      </c>
      <c r="F99" s="9">
        <f>F45</f>
        <v>207.65375499173919</v>
      </c>
      <c r="G99" s="9">
        <f>G45</f>
        <v>242.36791635509084</v>
      </c>
      <c r="H99" s="9">
        <f>H45</f>
        <v>261.10402035161417</v>
      </c>
      <c r="I99" s="9">
        <f>I45-(E99*$I$59)</f>
        <v>37.376876679549689</v>
      </c>
      <c r="J99" s="9">
        <f>J45-(E99*$J$59)</f>
        <v>41.683060627261035</v>
      </c>
      <c r="K99" s="9">
        <f>K45-((K$58*E99)+(K$59*E99))</f>
        <v>134.89339718221433</v>
      </c>
      <c r="L99" s="9">
        <f>L45-((L$58*G99)+(L$59*H99))</f>
        <v>53.33242396391671</v>
      </c>
      <c r="M99" s="9">
        <f>M45-((M$57*I99)+(M$58*I99)+(M$59*G99))</f>
        <v>434.77867594387703</v>
      </c>
      <c r="N99" s="9">
        <f>N45-((N$58*J99)+(N$59*I99))</f>
        <v>59.588730472350058</v>
      </c>
      <c r="O99" s="9">
        <f>O45-((O$57*J99)+(O$58*J99)+(O$59*I99))</f>
        <v>205.07413913129335</v>
      </c>
      <c r="P99" s="9">
        <f>P45-((P$57*K99)+(P$58*I99)+(P$59*J99))</f>
        <v>49.118140729069154</v>
      </c>
      <c r="Q99" s="9">
        <f>Q45-((Q$57*K99)+(Q$58*J99)+(Q$59*L99))</f>
        <v>185.47335575445629</v>
      </c>
      <c r="R99" s="9">
        <f>R45-((R$58*L99)+(R$59*L99))</f>
        <v>48.155999814527718</v>
      </c>
      <c r="S99" s="9">
        <f>S45-((S$58*M99)+(S$59*L99))</f>
        <v>178.14387898495673</v>
      </c>
      <c r="T99" s="9">
        <v>489.07597264887227</v>
      </c>
      <c r="U99" s="9">
        <v>360.45797871868405</v>
      </c>
    </row>
    <row r="100" spans="1:48" x14ac:dyDescent="0.35">
      <c r="A100" t="s">
        <v>62</v>
      </c>
      <c r="B100" t="s">
        <v>26</v>
      </c>
      <c r="C100" t="s">
        <v>175</v>
      </c>
      <c r="D100" s="9">
        <f>D46</f>
        <v>696.6097724194326</v>
      </c>
      <c r="E100" s="9">
        <f>E46</f>
        <v>1180.2193997101108</v>
      </c>
      <c r="F100" s="9">
        <f>F46</f>
        <v>39.852980991514542</v>
      </c>
      <c r="G100" s="9">
        <f>G46</f>
        <v>73.716988813294591</v>
      </c>
      <c r="H100" s="9">
        <f>H46</f>
        <v>1351.8463942640278</v>
      </c>
      <c r="I100" s="9">
        <f>I46-(E100*$I$59)</f>
        <v>7.3753921748652456</v>
      </c>
      <c r="J100" s="9">
        <f>J46-(E100*$J$59)</f>
        <v>8.6167723062076007</v>
      </c>
      <c r="K100" s="9">
        <f>K46-((K$58*E100)+(K$59*E100))</f>
        <v>818.02410043719067</v>
      </c>
      <c r="L100" s="9">
        <f>L46-((L$58*G100)+(L$59*H100))</f>
        <v>18.008838881550631</v>
      </c>
      <c r="M100" s="9">
        <f>M46-((M$57*I100)+(M$58*I100)+(M$59*G100))</f>
        <v>3310.523322701526</v>
      </c>
      <c r="N100" s="9">
        <f>N46-((N$58*J100)+(N$59*I100))</f>
        <v>16.594804320750047</v>
      </c>
      <c r="O100" s="9">
        <f>O46-((O$57*J100)+(O$58*J100)+(O$59*I100))</f>
        <v>30.86304806291697</v>
      </c>
      <c r="P100" s="9">
        <f>P46-((P$57*K100)+(P$58*I100)+(P$59*J100))</f>
        <v>11.513067733429285</v>
      </c>
      <c r="Q100" s="9">
        <f>Q46-((Q$57*K100)+(Q$58*J100)+(Q$59*L100))</f>
        <v>24.834533758577649</v>
      </c>
      <c r="R100" s="9">
        <f>R46-((R$58*L100)+(R$59*L100))</f>
        <v>3.8276684427023477</v>
      </c>
      <c r="S100" s="9">
        <f>S46-((S$58*M100)+(S$59*L100))</f>
        <v>52.011836178584481</v>
      </c>
      <c r="T100" s="9">
        <v>224.03313915214676</v>
      </c>
      <c r="U100" s="9">
        <v>105.35147374219446</v>
      </c>
    </row>
    <row r="101" spans="1:48" x14ac:dyDescent="0.35">
      <c r="D101" s="9"/>
      <c r="E101" s="9"/>
      <c r="F101" s="9"/>
      <c r="G101" s="9"/>
      <c r="H101" s="9"/>
    </row>
    <row r="102" spans="1:48" x14ac:dyDescent="0.35">
      <c r="D102" s="9"/>
      <c r="E102" s="9"/>
      <c r="F102" s="9"/>
      <c r="G102" s="9"/>
      <c r="H102" s="9"/>
    </row>
    <row r="103" spans="1:48" ht="23.5" x14ac:dyDescent="0.55000000000000004">
      <c r="A103" s="42" t="s">
        <v>330</v>
      </c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</row>
    <row r="104" spans="1:48" x14ac:dyDescent="0.35">
      <c r="A104" s="15" t="s">
        <v>294</v>
      </c>
      <c r="B104" s="31" t="s">
        <v>298</v>
      </c>
      <c r="C104" s="54" t="s">
        <v>297</v>
      </c>
      <c r="D104" s="15" t="s">
        <v>296</v>
      </c>
      <c r="E104" s="54" t="s">
        <v>181</v>
      </c>
      <c r="F104" s="54" t="s">
        <v>182</v>
      </c>
      <c r="G104" s="31" t="s">
        <v>183</v>
      </c>
      <c r="H104" s="31" t="s">
        <v>184</v>
      </c>
      <c r="I104" s="31" t="s">
        <v>185</v>
      </c>
      <c r="J104" s="31" t="s">
        <v>186</v>
      </c>
      <c r="K104" s="31" t="s">
        <v>187</v>
      </c>
      <c r="L104" s="31" t="s">
        <v>188</v>
      </c>
      <c r="M104" s="31" t="s">
        <v>189</v>
      </c>
      <c r="N104" s="31" t="s">
        <v>190</v>
      </c>
      <c r="O104" s="31" t="s">
        <v>191</v>
      </c>
      <c r="P104" s="31" t="s">
        <v>192</v>
      </c>
      <c r="Q104" s="31" t="s">
        <v>193</v>
      </c>
      <c r="R104" s="31" t="s">
        <v>194</v>
      </c>
      <c r="S104" s="31" t="s">
        <v>195</v>
      </c>
      <c r="T104" s="31" t="s">
        <v>196</v>
      </c>
      <c r="U104" s="32" t="s">
        <v>176</v>
      </c>
      <c r="V104" s="32" t="s">
        <v>179</v>
      </c>
      <c r="X104" s="66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</row>
    <row r="105" spans="1:48" x14ac:dyDescent="0.35">
      <c r="A105" t="s">
        <v>244</v>
      </c>
      <c r="B105" s="16">
        <v>0.20327578035492977</v>
      </c>
      <c r="C105" s="8">
        <v>2.0313688421685909</v>
      </c>
      <c r="D105" t="s">
        <v>175</v>
      </c>
      <c r="E105" s="9">
        <f t="shared" ref="E105:F109" si="1">D70</f>
        <v>8272.0185666375219</v>
      </c>
      <c r="F105" s="9">
        <f t="shared" si="1"/>
        <v>14074.788733585568</v>
      </c>
      <c r="G105" s="9">
        <f t="shared" ref="G105:S105" si="2">F65</f>
        <v>13322.071313462628</v>
      </c>
      <c r="H105" s="9">
        <f t="shared" si="2"/>
        <v>12780.916634236441</v>
      </c>
      <c r="I105" s="9">
        <f t="shared" si="2"/>
        <v>15358.044040473827</v>
      </c>
      <c r="J105" s="9">
        <f t="shared" si="2"/>
        <v>2733.3302066135448</v>
      </c>
      <c r="K105" s="9">
        <f t="shared" si="2"/>
        <v>2230.1171580688292</v>
      </c>
      <c r="L105" s="9">
        <f t="shared" si="2"/>
        <v>7280.5166016210233</v>
      </c>
      <c r="M105" s="9">
        <f t="shared" si="2"/>
        <v>2251.087133683724</v>
      </c>
      <c r="N105" s="9">
        <f t="shared" si="2"/>
        <v>15128.414375034065</v>
      </c>
      <c r="O105" s="9">
        <f t="shared" si="2"/>
        <v>3622.4140658175425</v>
      </c>
      <c r="P105" s="9">
        <f t="shared" si="2"/>
        <v>14397.356993567702</v>
      </c>
      <c r="Q105" s="9">
        <f t="shared" si="2"/>
        <v>3314.0413856824521</v>
      </c>
      <c r="R105" s="9">
        <f t="shared" si="2"/>
        <v>14607.496510073708</v>
      </c>
      <c r="S105" s="9">
        <f t="shared" si="2"/>
        <v>3215.5739485377699</v>
      </c>
      <c r="T105" s="9">
        <f>S65</f>
        <v>14172.976826333326</v>
      </c>
      <c r="U105" s="9">
        <f>'Correct for Drift'!I197</f>
        <v>9158.19005265946</v>
      </c>
      <c r="V105" s="9">
        <f>'Correct for Drift'!K197</f>
        <v>12435.71740057961</v>
      </c>
      <c r="X105" s="66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</row>
    <row r="106" spans="1:48" x14ac:dyDescent="0.35">
      <c r="A106" t="s">
        <v>244</v>
      </c>
      <c r="B106" s="8">
        <v>2.0377080218478247</v>
      </c>
      <c r="C106" s="8">
        <v>20.311160105784737</v>
      </c>
      <c r="D106" t="s">
        <v>175</v>
      </c>
      <c r="E106" s="9">
        <f t="shared" si="1"/>
        <v>83096.795620490258</v>
      </c>
      <c r="F106" s="9">
        <f t="shared" si="1"/>
        <v>143638.89491746502</v>
      </c>
      <c r="G106" s="9">
        <f t="shared" ref="G106:S106" si="3">F66</f>
        <v>133396.91953057531</v>
      </c>
      <c r="H106" s="9">
        <f t="shared" si="3"/>
        <v>128421.5764253285</v>
      </c>
      <c r="I106" s="9">
        <f t="shared" si="3"/>
        <v>153786.2909555785</v>
      </c>
      <c r="J106" s="9">
        <f t="shared" si="3"/>
        <v>27083.926907271394</v>
      </c>
      <c r="K106" s="9">
        <f t="shared" si="3"/>
        <v>22413.164584367449</v>
      </c>
      <c r="L106" s="9">
        <f t="shared" si="3"/>
        <v>72240.761242061242</v>
      </c>
      <c r="M106" s="9">
        <f t="shared" si="3"/>
        <v>23016.203642475593</v>
      </c>
      <c r="N106" s="9">
        <f t="shared" si="3"/>
        <v>151726.07602179472</v>
      </c>
      <c r="O106" s="9">
        <f t="shared" si="3"/>
        <v>36515.034681592973</v>
      </c>
      <c r="P106" s="9">
        <f t="shared" si="3"/>
        <v>144927.68658085767</v>
      </c>
      <c r="Q106" s="9">
        <f t="shared" si="3"/>
        <v>32692.963387528009</v>
      </c>
      <c r="R106" s="9">
        <f t="shared" si="3"/>
        <v>147023.94373370885</v>
      </c>
      <c r="S106" s="9">
        <f t="shared" si="3"/>
        <v>32114.826281970498</v>
      </c>
      <c r="T106" s="9">
        <f>S66</f>
        <v>142524.09048287908</v>
      </c>
      <c r="U106" s="9">
        <f>'Correct for Drift'!I198</f>
        <v>94290.902729479989</v>
      </c>
      <c r="V106" s="9">
        <f>'Correct for Drift'!K198</f>
        <v>126714.38554253243</v>
      </c>
      <c r="X106" s="66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</row>
    <row r="107" spans="1:48" x14ac:dyDescent="0.35">
      <c r="A107" t="s">
        <v>244</v>
      </c>
      <c r="B107" s="8">
        <v>20.360803886488064</v>
      </c>
      <c r="C107" s="8">
        <v>203.04162065428</v>
      </c>
      <c r="D107" t="s">
        <v>175</v>
      </c>
      <c r="E107" s="9">
        <f t="shared" si="1"/>
        <v>847043.32210571785</v>
      </c>
      <c r="F107" s="9">
        <f t="shared" si="1"/>
        <v>1472913.8684370075</v>
      </c>
      <c r="G107" s="9">
        <f t="shared" ref="G107:S107" si="4">F67</f>
        <v>1378570.075943134</v>
      </c>
      <c r="H107" s="9">
        <f t="shared" si="4"/>
        <v>1332328.0728736788</v>
      </c>
      <c r="I107" s="9">
        <f t="shared" si="4"/>
        <v>1587339.5317596693</v>
      </c>
      <c r="J107" s="9">
        <f t="shared" si="4"/>
        <v>268340.40662686661</v>
      </c>
      <c r="K107" s="9">
        <f t="shared" si="4"/>
        <v>224109.95579184251</v>
      </c>
      <c r="L107" s="9">
        <f t="shared" si="4"/>
        <v>718075.40284314461</v>
      </c>
      <c r="M107" s="9">
        <f t="shared" si="4"/>
        <v>227857.68624658056</v>
      </c>
      <c r="N107" s="9">
        <f t="shared" si="4"/>
        <v>1544459.4763223752</v>
      </c>
      <c r="O107" s="9">
        <f t="shared" si="4"/>
        <v>363999.13970098109</v>
      </c>
      <c r="P107" s="9">
        <f t="shared" si="4"/>
        <v>1463838.5329873837</v>
      </c>
      <c r="Q107" s="9">
        <f t="shared" si="4"/>
        <v>328715.37961643358</v>
      </c>
      <c r="R107" s="9">
        <f t="shared" si="4"/>
        <v>1489003.1366314963</v>
      </c>
      <c r="S107" s="9">
        <f t="shared" si="4"/>
        <v>317969.58478153031</v>
      </c>
      <c r="T107" s="9">
        <f>S67</f>
        <v>1449551.0979203917</v>
      </c>
      <c r="U107" s="9">
        <f>'Correct for Drift'!I199</f>
        <v>946103.51330483845</v>
      </c>
      <c r="V107" s="9">
        <f>'Correct for Drift'!K199</f>
        <v>1290188.4300562511</v>
      </c>
      <c r="X107" s="66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</row>
    <row r="108" spans="1:48" x14ac:dyDescent="0.35">
      <c r="A108" t="s">
        <v>244</v>
      </c>
      <c r="B108" s="8">
        <v>101.84233995810672</v>
      </c>
      <c r="C108" s="8">
        <v>1021.4518572305913</v>
      </c>
      <c r="D108" t="s">
        <v>175</v>
      </c>
      <c r="E108" s="9">
        <f t="shared" si="1"/>
        <v>4272354.4061909122</v>
      </c>
      <c r="F108" s="9">
        <f t="shared" si="1"/>
        <v>7315456.2103021918</v>
      </c>
      <c r="G108" s="9">
        <f t="shared" ref="G108:S108" si="5">F68</f>
        <v>6219327.3321298463</v>
      </c>
      <c r="H108" s="9">
        <f t="shared" si="5"/>
        <v>6023894.8764044931</v>
      </c>
      <c r="I108" s="9">
        <f t="shared" si="5"/>
        <v>7178922.0337478938</v>
      </c>
      <c r="J108" s="9">
        <f t="shared" si="5"/>
        <v>1272655.2301704721</v>
      </c>
      <c r="K108" s="9">
        <f t="shared" si="5"/>
        <v>1043831.3055223476</v>
      </c>
      <c r="L108" s="9">
        <f t="shared" si="5"/>
        <v>3317661.7011374757</v>
      </c>
      <c r="M108" s="9">
        <f t="shared" si="5"/>
        <v>1067087.8280903264</v>
      </c>
      <c r="N108" s="9">
        <f t="shared" si="5"/>
        <v>6888205.6716457494</v>
      </c>
      <c r="O108" s="9">
        <f t="shared" si="5"/>
        <v>1714790.2365774307</v>
      </c>
      <c r="P108" s="9">
        <f t="shared" si="5"/>
        <v>6611409.6263072854</v>
      </c>
      <c r="Q108" s="9">
        <f t="shared" si="5"/>
        <v>1556187.0969312836</v>
      </c>
      <c r="R108" s="9">
        <f t="shared" si="5"/>
        <v>6733747.8184218928</v>
      </c>
      <c r="S108" s="9">
        <f t="shared" si="5"/>
        <v>1512033.2200866744</v>
      </c>
      <c r="T108" s="9">
        <f>S68</f>
        <v>6546619.0568730012</v>
      </c>
      <c r="U108" s="9">
        <f>'Correct for Drift'!I200</f>
        <v>4229989.4879423482</v>
      </c>
      <c r="V108" s="9">
        <f>'Correct for Drift'!K200</f>
        <v>5687923.1024530958</v>
      </c>
      <c r="X108" s="66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8"/>
      <c r="AL108" s="68"/>
      <c r="AM108" s="68"/>
      <c r="AN108" s="68"/>
      <c r="AO108" s="68"/>
      <c r="AP108" s="68"/>
      <c r="AQ108" s="68"/>
      <c r="AR108" s="15"/>
      <c r="AS108" s="15"/>
      <c r="AT108" s="15"/>
      <c r="AU108" s="15"/>
      <c r="AV108" s="15"/>
    </row>
    <row r="109" spans="1:48" x14ac:dyDescent="0.35">
      <c r="A109" t="s">
        <v>244</v>
      </c>
      <c r="B109" s="8">
        <v>203.47572646598223</v>
      </c>
      <c r="C109" s="8">
        <v>2027.2557547703493</v>
      </c>
      <c r="D109" t="s">
        <v>175</v>
      </c>
      <c r="E109" s="9">
        <f t="shared" si="1"/>
        <v>8622077.2210481483</v>
      </c>
      <c r="F109" s="9">
        <f t="shared" si="1"/>
        <v>14918117.386567716</v>
      </c>
      <c r="G109" s="9">
        <f t="shared" ref="G109:S109" si="6">F69</f>
        <v>13577462.605708675</v>
      </c>
      <c r="H109" s="9">
        <f t="shared" si="6"/>
        <v>13205415.566155666</v>
      </c>
      <c r="I109" s="9">
        <f t="shared" si="6"/>
        <v>15727083.872262385</v>
      </c>
      <c r="J109" s="9">
        <f t="shared" si="6"/>
        <v>2679032.3641276215</v>
      </c>
      <c r="K109" s="9">
        <f t="shared" si="6"/>
        <v>2233195.8204958541</v>
      </c>
      <c r="L109" s="9">
        <f t="shared" si="6"/>
        <v>6887159.8288142057</v>
      </c>
      <c r="M109" s="9">
        <f t="shared" si="6"/>
        <v>2271553.5008251201</v>
      </c>
      <c r="N109" s="9">
        <f t="shared" si="6"/>
        <v>14566734.236024871</v>
      </c>
      <c r="O109" s="9">
        <f t="shared" si="6"/>
        <v>3571446.9665948492</v>
      </c>
      <c r="P109" s="9">
        <f t="shared" si="6"/>
        <v>13938401.37934586</v>
      </c>
      <c r="Q109" s="9">
        <f t="shared" si="6"/>
        <v>3252179.3343739817</v>
      </c>
      <c r="R109" s="9">
        <f t="shared" si="6"/>
        <v>14120246.879989214</v>
      </c>
      <c r="S109" s="9">
        <f t="shared" si="6"/>
        <v>3146166.0990506704</v>
      </c>
      <c r="T109" s="9">
        <f>S69</f>
        <v>13767344.693776209</v>
      </c>
      <c r="U109" s="9">
        <f>'Correct for Drift'!I201</f>
        <v>8503023.72032764</v>
      </c>
      <c r="V109" s="9">
        <f>'Correct for Drift'!K201</f>
        <v>11538100.11452272</v>
      </c>
      <c r="X109" s="66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</row>
    <row r="110" spans="1:48" s="15" customFormat="1" x14ac:dyDescent="0.35">
      <c r="A110"/>
      <c r="B110"/>
      <c r="C110"/>
      <c r="D110" s="35" t="s">
        <v>240</v>
      </c>
      <c r="E110" s="36">
        <f>SLOPE(C105:C109,E105:E109)</f>
        <v>2.3540927169212543E-4</v>
      </c>
      <c r="F110" s="36">
        <f>SLOPE(C105:C109,F105:F109)</f>
        <v>1.3623148237518551E-4</v>
      </c>
      <c r="G110" s="36">
        <f t="shared" ref="G110:S110" si="7">SLOPE($B105:$B109,G105:G109)</f>
        <v>1.5117412035336407E-5</v>
      </c>
      <c r="H110" s="36">
        <f t="shared" si="7"/>
        <v>1.5544246048624857E-5</v>
      </c>
      <c r="I110" s="36">
        <f t="shared" si="7"/>
        <v>1.3051780537530964E-5</v>
      </c>
      <c r="J110" s="36">
        <f t="shared" si="7"/>
        <v>7.6373814156397663E-5</v>
      </c>
      <c r="K110" s="36">
        <f t="shared" si="7"/>
        <v>9.1749112613998996E-5</v>
      </c>
      <c r="L110" s="36">
        <f t="shared" si="7"/>
        <v>2.9710271774610231E-5</v>
      </c>
      <c r="M110" s="36">
        <f t="shared" si="7"/>
        <v>9.0164831968064224E-5</v>
      </c>
      <c r="N110" s="36">
        <f t="shared" si="7"/>
        <v>1.407732030467741E-5</v>
      </c>
      <c r="O110" s="36">
        <f t="shared" si="7"/>
        <v>5.7265151026131117E-5</v>
      </c>
      <c r="P110" s="36">
        <f t="shared" si="7"/>
        <v>1.4703682393173123E-5</v>
      </c>
      <c r="Q110" s="36">
        <f t="shared" si="7"/>
        <v>6.2887376022738211E-5</v>
      </c>
      <c r="R110" s="36">
        <f t="shared" si="7"/>
        <v>1.450920352403624E-5</v>
      </c>
      <c r="S110" s="36">
        <f t="shared" si="7"/>
        <v>6.4983668546472181E-5</v>
      </c>
      <c r="T110" s="36">
        <f>SLOPE($B105:$B109,T105:T109)</f>
        <v>1.4883887405317542E-5</v>
      </c>
      <c r="U110" s="36">
        <f>SLOPE($B105:$B109,U105:U109)</f>
        <v>2.4036480062256947E-5</v>
      </c>
      <c r="V110" s="36">
        <f>SLOPE($B105:$B109,V105:V109)</f>
        <v>1.7733638633449012E-5</v>
      </c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7"/>
      <c r="AR110"/>
      <c r="AS110"/>
      <c r="AT110"/>
      <c r="AU110"/>
      <c r="AV110"/>
    </row>
    <row r="111" spans="1:48" x14ac:dyDescent="0.35">
      <c r="D111" s="18" t="s">
        <v>242</v>
      </c>
      <c r="E111" s="7">
        <f>INTERCEPT(C105:C109,E105:E109)</f>
        <v>3.5424171598335761</v>
      </c>
      <c r="F111" s="7">
        <f>INTERCEPT(C105:C109,F105:F109)</f>
        <v>4.6072526762048938</v>
      </c>
      <c r="G111" s="7">
        <f t="shared" ref="G111:S111" si="8">INTERCEPT($B105:$B109,G105:G109)</f>
        <v>1.1170400699715231</v>
      </c>
      <c r="H111" s="7">
        <f t="shared" si="8"/>
        <v>1.2219599142395197</v>
      </c>
      <c r="I111" s="7">
        <f t="shared" si="8"/>
        <v>1.2060900179072149</v>
      </c>
      <c r="J111" s="7">
        <f t="shared" si="8"/>
        <v>0.66859243637463805</v>
      </c>
      <c r="K111" s="7">
        <f t="shared" si="8"/>
        <v>0.88652689699537746</v>
      </c>
      <c r="L111" s="7">
        <f t="shared" si="8"/>
        <v>0.20700377935777681</v>
      </c>
      <c r="M111" s="7">
        <f t="shared" si="8"/>
        <v>0.81376973386169027</v>
      </c>
      <c r="N111" s="7">
        <f t="shared" si="8"/>
        <v>0.36021561270402458</v>
      </c>
      <c r="O111" s="7">
        <f t="shared" si="8"/>
        <v>0.41194790809672099</v>
      </c>
      <c r="P111" s="7">
        <f t="shared" si="8"/>
        <v>0.37909562879811176</v>
      </c>
      <c r="Q111" s="7">
        <f t="shared" si="8"/>
        <v>0.51957451223050555</v>
      </c>
      <c r="R111" s="7">
        <f t="shared" si="8"/>
        <v>0.2791215449330906</v>
      </c>
      <c r="S111" s="7">
        <f t="shared" si="8"/>
        <v>0.45084888221204267</v>
      </c>
      <c r="T111" s="7">
        <f>INTERCEPT($B105:$B109,T105:T109)</f>
        <v>0.3323776112279262</v>
      </c>
      <c r="U111" s="7">
        <f>INTERCEPT($B105:$B109,U105:U109)</f>
        <v>-0.67290285815113293</v>
      </c>
      <c r="V111" s="7">
        <f>INTERCEPT($B105:$B109,V105:V109)</f>
        <v>-0.581517947509397</v>
      </c>
      <c r="X111" s="66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70"/>
      <c r="AL111" s="70"/>
      <c r="AM111" s="70"/>
      <c r="AN111" s="70"/>
      <c r="AO111" s="70"/>
      <c r="AP111" s="68"/>
      <c r="AQ111" s="67"/>
    </row>
    <row r="112" spans="1:48" x14ac:dyDescent="0.35">
      <c r="D112" s="18" t="s">
        <v>241</v>
      </c>
      <c r="E112" s="28">
        <f>CORREL($C105:$C109,E105:E109)</f>
        <v>0.99996662812698411</v>
      </c>
      <c r="F112" s="28">
        <f>CORREL($C105:$C109,F105:F109)</f>
        <v>0.99991090958871631</v>
      </c>
      <c r="G112" s="28">
        <f t="shared" ref="G112:S112" si="9">CORREL($B105:$B109,G105:G109)</f>
        <v>0.99904883936753575</v>
      </c>
      <c r="H112" s="28">
        <f t="shared" si="9"/>
        <v>0.99896970700450394</v>
      </c>
      <c r="I112" s="28">
        <f t="shared" si="9"/>
        <v>0.99898281136288758</v>
      </c>
      <c r="J112" s="28">
        <f t="shared" si="9"/>
        <v>0.99966364513003603</v>
      </c>
      <c r="K112" s="28">
        <f t="shared" si="9"/>
        <v>0.99942975403188905</v>
      </c>
      <c r="L112" s="28">
        <f t="shared" si="9"/>
        <v>0.99979190164442855</v>
      </c>
      <c r="M112" s="28">
        <f t="shared" si="9"/>
        <v>0.99950786972732475</v>
      </c>
      <c r="N112" s="28">
        <f t="shared" si="9"/>
        <v>0.99955110055322216</v>
      </c>
      <c r="O112" s="28">
        <f t="shared" si="9"/>
        <v>0.9997757591057338</v>
      </c>
      <c r="P112" s="28">
        <f t="shared" si="9"/>
        <v>0.99960490687718095</v>
      </c>
      <c r="Q112" s="28">
        <f t="shared" si="9"/>
        <v>0.99974475722280698</v>
      </c>
      <c r="R112" s="28">
        <f t="shared" si="9"/>
        <v>0.99966970886948203</v>
      </c>
      <c r="S112" s="28">
        <f t="shared" si="9"/>
        <v>0.99979016812695953</v>
      </c>
      <c r="T112" s="28">
        <f>CORREL($B105:$B109,T105:T109)</f>
        <v>0.99963530071015261</v>
      </c>
      <c r="U112" s="28">
        <f>CORREL($B105:$B109,U105:U109)</f>
        <v>0.99992985385911148</v>
      </c>
      <c r="V112" s="28">
        <f>CORREL($B105:$B109,V105:V109)</f>
        <v>0.9998869028267654</v>
      </c>
      <c r="X112" s="63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7"/>
    </row>
    <row r="113" spans="1:48" x14ac:dyDescent="0.35"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X113" s="63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7"/>
    </row>
    <row r="114" spans="1:48" x14ac:dyDescent="0.3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X114" s="63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7"/>
    </row>
    <row r="115" spans="1:48" ht="23.5" x14ac:dyDescent="0.55000000000000004">
      <c r="A115" s="42" t="s">
        <v>331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33"/>
      <c r="X115" s="71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67"/>
      <c r="AL115" s="67"/>
      <c r="AM115" s="67"/>
      <c r="AN115" s="67"/>
      <c r="AO115" s="67"/>
      <c r="AP115" s="67"/>
      <c r="AQ115" s="67"/>
    </row>
    <row r="116" spans="1:48" x14ac:dyDescent="0.35">
      <c r="A116" s="15" t="s">
        <v>1</v>
      </c>
      <c r="B116" s="15" t="s">
        <v>292</v>
      </c>
      <c r="C116" s="15" t="s">
        <v>294</v>
      </c>
      <c r="D116" s="15" t="s">
        <v>181</v>
      </c>
      <c r="E116" s="15" t="s">
        <v>182</v>
      </c>
      <c r="F116" s="15" t="s">
        <v>183</v>
      </c>
      <c r="G116" s="15" t="s">
        <v>184</v>
      </c>
      <c r="H116" s="15" t="s">
        <v>185</v>
      </c>
      <c r="I116" s="15" t="s">
        <v>186</v>
      </c>
      <c r="J116" s="15" t="s">
        <v>187</v>
      </c>
      <c r="K116" s="15" t="s">
        <v>188</v>
      </c>
      <c r="L116" s="15" t="s">
        <v>189</v>
      </c>
      <c r="M116" s="15" t="s">
        <v>190</v>
      </c>
      <c r="N116" s="15" t="s">
        <v>191</v>
      </c>
      <c r="O116" s="15" t="s">
        <v>192</v>
      </c>
      <c r="P116" s="15" t="s">
        <v>193</v>
      </c>
      <c r="Q116" s="15" t="s">
        <v>194</v>
      </c>
      <c r="R116" s="15" t="s">
        <v>195</v>
      </c>
      <c r="S116" s="15" t="s">
        <v>196</v>
      </c>
      <c r="T116" s="17" t="s">
        <v>176</v>
      </c>
      <c r="U116" s="17" t="s">
        <v>179</v>
      </c>
      <c r="V116" s="15"/>
      <c r="W116" s="9"/>
      <c r="X116" s="71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67"/>
      <c r="AL116" s="67"/>
      <c r="AM116" s="67"/>
      <c r="AN116" s="67"/>
      <c r="AO116" s="67"/>
      <c r="AP116" s="67"/>
      <c r="AQ116" s="67"/>
    </row>
    <row r="117" spans="1:48" x14ac:dyDescent="0.35">
      <c r="A117" t="s">
        <v>28</v>
      </c>
      <c r="B117" t="s">
        <v>265</v>
      </c>
      <c r="C117" t="s">
        <v>244</v>
      </c>
      <c r="D117" s="8">
        <f>(D65*E$110)+E$111</f>
        <v>3.5427354739619594</v>
      </c>
      <c r="E117" s="8">
        <f>(E65*F$110)+F$111</f>
        <v>4.6072477643621124</v>
      </c>
      <c r="F117" s="8">
        <f>(F65*G$110)+G$111</f>
        <v>1.3184353111812728</v>
      </c>
      <c r="G117" s="8">
        <f>(G65*H$110)+H$111</f>
        <v>1.4206296271290531</v>
      </c>
      <c r="H117" s="8">
        <f>(H65*I$110)+I$111</f>
        <v>1.4065398382092147</v>
      </c>
      <c r="I117" s="8">
        <f>(I65*J$110)+J$111</f>
        <v>0.87734728960260888</v>
      </c>
      <c r="J117" s="8">
        <f>(J65*K$110)+K$111</f>
        <v>1.0911381672734459</v>
      </c>
      <c r="K117" s="8">
        <f>(K65*L$110)+L$111</f>
        <v>0.42330990625149911</v>
      </c>
      <c r="L117" s="8">
        <f>(L65*M$110)+M$111</f>
        <v>1.0167386270157546</v>
      </c>
      <c r="M117" s="8">
        <f>(M65*N$110)+N$111</f>
        <v>0.57318314756326516</v>
      </c>
      <c r="N117" s="8">
        <f>(N65*O$110)+O$111</f>
        <v>0.6193859966549442</v>
      </c>
      <c r="O117" s="8">
        <f>(O65*P$110)+P$111</f>
        <v>0.59078979333266113</v>
      </c>
      <c r="P117" s="8">
        <f>(P65*Q$110)+Q$111</f>
        <v>0.72798587900683431</v>
      </c>
      <c r="Q117" s="8">
        <f>(Q65*R$110)+R$111</f>
        <v>0.49106468477439913</v>
      </c>
      <c r="R117" s="8">
        <f>(R65*S$110)+S$111</f>
        <v>0.65980867387049191</v>
      </c>
      <c r="S117" s="8">
        <f>(S65*T$110)+T$111</f>
        <v>0.54332660250924614</v>
      </c>
      <c r="T117" s="8">
        <f>(T65*U$110)+U$111</f>
        <v>-0.45277220554402392</v>
      </c>
      <c r="U117" s="8">
        <f>(U65*V$110)+V$111</f>
        <v>-0.36098742897982428</v>
      </c>
      <c r="W117" s="9"/>
      <c r="X117" s="66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</row>
    <row r="118" spans="1:48" x14ac:dyDescent="0.35">
      <c r="A118" t="s">
        <v>30</v>
      </c>
      <c r="B118" t="s">
        <v>262</v>
      </c>
      <c r="C118" t="s">
        <v>244</v>
      </c>
      <c r="D118" s="8">
        <f>(D66*E$110)+E$111</f>
        <v>3.5472005202728405</v>
      </c>
      <c r="E118" s="8">
        <f>(E66*F$110)+F$111</f>
        <v>4.6115523055546186</v>
      </c>
      <c r="F118" s="8">
        <f>(F66*G$110)+G$111</f>
        <v>3.1336562667598442</v>
      </c>
      <c r="G118" s="8">
        <f>(G66*H$110)+H$111</f>
        <v>3.2181764961471071</v>
      </c>
      <c r="H118" s="8">
        <f>(H66*I$110)+I$111</f>
        <v>3.2132749371403087</v>
      </c>
      <c r="I118" s="8">
        <f>(I66*J$110)+J$111</f>
        <v>2.7370952366160415</v>
      </c>
      <c r="J118" s="8">
        <f>(J66*K$110)+K$111</f>
        <v>2.9429148584826006</v>
      </c>
      <c r="K118" s="8">
        <f>(K66*L$110)+L$111</f>
        <v>2.3532964290641458</v>
      </c>
      <c r="L118" s="8">
        <f>(L66*M$110)+M$111</f>
        <v>2.8890218678282498</v>
      </c>
      <c r="M118" s="8">
        <f>(M66*N$110)+N$111</f>
        <v>2.496112183434664</v>
      </c>
      <c r="N118" s="8">
        <f>(N66*O$110)+O$111</f>
        <v>2.5029868838625582</v>
      </c>
      <c r="O118" s="8">
        <f>(O66*P$110)+P$111</f>
        <v>2.5100663022603813</v>
      </c>
      <c r="P118" s="8">
        <f>(P66*Q$110)+Q$111</f>
        <v>2.5755491940795925</v>
      </c>
      <c r="Q118" s="8">
        <f>(Q66*R$110)+R$111</f>
        <v>2.4123218674719249</v>
      </c>
      <c r="R118" s="8">
        <f>(R66*S$110)+S$111</f>
        <v>2.5377881087471472</v>
      </c>
      <c r="S118" s="8">
        <f>(S66*T$110)+T$111</f>
        <v>2.4536901265203879</v>
      </c>
      <c r="T118" s="8">
        <f>(T66*U$110)+U$111</f>
        <v>1.5935185453582221</v>
      </c>
      <c r="U118" s="8">
        <f>(U66*V$110)+V$111</f>
        <v>1.6655891753614092</v>
      </c>
      <c r="W118" s="9"/>
      <c r="X118" s="43"/>
    </row>
    <row r="119" spans="1:48" x14ac:dyDescent="0.35">
      <c r="A119" t="s">
        <v>32</v>
      </c>
      <c r="B119" t="s">
        <v>263</v>
      </c>
      <c r="C119" t="s">
        <v>244</v>
      </c>
      <c r="D119" s="8">
        <f>(D67*E$110)+E$111</f>
        <v>3.6060537381982174</v>
      </c>
      <c r="E119" s="8">
        <f>(E67*F$110)+F$111</f>
        <v>4.6722572739224102</v>
      </c>
      <c r="F119" s="8">
        <f>(F67*G$110)+G$111</f>
        <v>21.957451927588881</v>
      </c>
      <c r="G119" s="8">
        <f>(G67*H$110)+H$111</f>
        <v>21.931995296478171</v>
      </c>
      <c r="H119" s="8">
        <f>(H67*I$110)+I$111</f>
        <v>21.923697224981581</v>
      </c>
      <c r="I119" s="8">
        <f>(I67*J$110)+J$111</f>
        <v>21.16277278274713</v>
      </c>
      <c r="J119" s="8">
        <f>(J67*K$110)+K$111</f>
        <v>21.448416468859474</v>
      </c>
      <c r="K119" s="8">
        <f>(K67*L$110)+L$111</f>
        <v>21.541219152490328</v>
      </c>
      <c r="L119" s="8">
        <f>(L67*M$110)+M$111</f>
        <v>21.358519726916526</v>
      </c>
      <c r="M119" s="8">
        <f>(M67*N$110)+N$111</f>
        <v>22.102066358488436</v>
      </c>
      <c r="N119" s="8">
        <f>(N67*O$110)+O$111</f>
        <v>21.256413616455202</v>
      </c>
      <c r="O119" s="8">
        <f>(O67*P$110)+P$111</f>
        <v>21.90291249273308</v>
      </c>
      <c r="P119" s="8">
        <f>(P67*Q$110)+Q$111</f>
        <v>21.191622194626298</v>
      </c>
      <c r="Q119" s="8">
        <f>(Q67*R$110)+R$111</f>
        <v>21.883371102247811</v>
      </c>
      <c r="R119" s="8">
        <f>(R67*S$110)+S$111</f>
        <v>21.113678987514394</v>
      </c>
      <c r="S119" s="8">
        <f>(S67*T$110)+T$111</f>
        <v>21.907332940929457</v>
      </c>
      <c r="T119" s="8">
        <f>(T67*U$110)+U$111</f>
        <v>22.068095376231867</v>
      </c>
      <c r="U119" s="8">
        <f>(U67*V$110)+V$111</f>
        <v>22.298217440165065</v>
      </c>
      <c r="W119" s="9"/>
      <c r="X119" s="43"/>
    </row>
    <row r="120" spans="1:48" x14ac:dyDescent="0.35">
      <c r="A120" t="s">
        <v>34</v>
      </c>
      <c r="B120" t="s">
        <v>266</v>
      </c>
      <c r="C120" t="s">
        <v>244</v>
      </c>
      <c r="D120" s="8">
        <f>(D68*E$110)+E$111</f>
        <v>4.9994970405075172</v>
      </c>
      <c r="E120" s="8">
        <f>(E68*F$110)+F$111</f>
        <v>6.062887701178818</v>
      </c>
      <c r="F120" s="8">
        <f>(F68*G$110)+G$111</f>
        <v>95.137173932407933</v>
      </c>
      <c r="G120" s="8">
        <f>(G68*H$110)+H$111</f>
        <v>94.858864044121574</v>
      </c>
      <c r="H120" s="8">
        <f>(H68*I$110)+I$111</f>
        <v>94.903804898430181</v>
      </c>
      <c r="I120" s="8">
        <f>(I68*J$110)+J$111</f>
        <v>97.866126470581762</v>
      </c>
      <c r="J120" s="8">
        <f>(J68*K$110)+K$111</f>
        <v>96.657122897382834</v>
      </c>
      <c r="K120" s="8">
        <f>(K68*L$110)+L$111</f>
        <v>98.775634576367878</v>
      </c>
      <c r="L120" s="8">
        <f>(L68*M$110)+M$111</f>
        <v>97.027564448792575</v>
      </c>
      <c r="M120" s="8">
        <f>(M68*N$110)+N$111</f>
        <v>97.327693176956828</v>
      </c>
      <c r="N120" s="8">
        <f>(N68*O$110)+O$111</f>
        <v>98.609669783838399</v>
      </c>
      <c r="O120" s="8">
        <f>(O68*P$110)+P$111</f>
        <v>97.591162945187833</v>
      </c>
      <c r="P120" s="8">
        <f>(P68*Q$110)+Q$111</f>
        <v>98.384097638681496</v>
      </c>
      <c r="Q120" s="8">
        <f>(Q68*R$110)+R$111</f>
        <v>97.980439121951363</v>
      </c>
      <c r="R120" s="8">
        <f>(R68*S$110)+S$111</f>
        <v>98.708314487579514</v>
      </c>
      <c r="S120" s="8">
        <f>(S68*T$110)+T$111</f>
        <v>97.771518539231792</v>
      </c>
      <c r="T120" s="8">
        <f>(T68*U$110)+U$111</f>
        <v>101.00115513233159</v>
      </c>
      <c r="U120" s="8">
        <f>(U68*V$110)+V$111</f>
        <v>100.28605492623998</v>
      </c>
      <c r="W120" s="9"/>
      <c r="X120" s="43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</row>
    <row r="121" spans="1:48" x14ac:dyDescent="0.35">
      <c r="A121" t="s">
        <v>36</v>
      </c>
      <c r="B121" t="s">
        <v>264</v>
      </c>
      <c r="C121" t="s">
        <v>244</v>
      </c>
      <c r="D121" s="8">
        <f>(D69*E$110)+E$111</f>
        <v>4.1007977699404226</v>
      </c>
      <c r="E121" s="8">
        <f>(E69*F$110)+F$111</f>
        <v>5.1801098314829392</v>
      </c>
      <c r="F121" s="8">
        <f>(F69*G$110)+G$111</f>
        <v>206.37313667484187</v>
      </c>
      <c r="G121" s="8">
        <f>(G69*H$110)+H$111</f>
        <v>206.49018864890394</v>
      </c>
      <c r="H121" s="8">
        <f>(H69*I$110)+I$111</f>
        <v>206.47253721401853</v>
      </c>
      <c r="I121" s="8">
        <f>(I69*J$110)+J$111</f>
        <v>205.27651233323229</v>
      </c>
      <c r="J121" s="8">
        <f>(J69*K$110)+K$111</f>
        <v>205.7802617207814</v>
      </c>
      <c r="K121" s="8">
        <f>(K69*L$110)+L$111</f>
        <v>204.82639404860589</v>
      </c>
      <c r="L121" s="8">
        <f>(L69*M$110)+M$111</f>
        <v>205.6280094422267</v>
      </c>
      <c r="M121" s="8">
        <f>(M69*N$110)+N$111</f>
        <v>205.42079924633654</v>
      </c>
      <c r="N121" s="8">
        <f>(N69*O$110)+O$111</f>
        <v>204.93139783196861</v>
      </c>
      <c r="O121" s="8">
        <f>(O69*P$110)+P$111</f>
        <v>205.32492257926583</v>
      </c>
      <c r="P121" s="8">
        <f>(P69*Q$110)+Q$111</f>
        <v>205.04059920638554</v>
      </c>
      <c r="Q121" s="8">
        <f>(Q69*R$110)+R$111</f>
        <v>205.1526573363343</v>
      </c>
      <c r="R121" s="8">
        <f>(R69*S$110)+S$111</f>
        <v>204.90026385506815</v>
      </c>
      <c r="S121" s="8">
        <f>(S69*T$110)+T$111</f>
        <v>205.24398590358891</v>
      </c>
      <c r="T121" s="8">
        <f>(T69*U$110)+U$111</f>
        <v>203.70985726440207</v>
      </c>
      <c r="U121" s="8">
        <f>(U69*V$110)+V$111</f>
        <v>204.03097999999318</v>
      </c>
      <c r="X121" s="43"/>
      <c r="Z121" s="8"/>
    </row>
    <row r="122" spans="1:48" s="15" customFormat="1" x14ac:dyDescent="0.35">
      <c r="A122" t="s">
        <v>38</v>
      </c>
      <c r="B122" t="s">
        <v>267</v>
      </c>
      <c r="C122" t="s">
        <v>244</v>
      </c>
      <c r="D122" s="8">
        <f>(D70*E$110)+E$111</f>
        <v>5.4897270260294544</v>
      </c>
      <c r="E122" s="8">
        <f>(E70*F$110)+F$111</f>
        <v>6.5246820094988154</v>
      </c>
      <c r="F122" s="8">
        <f>(F70*G$110)+G$111</f>
        <v>1.1626906657618741</v>
      </c>
      <c r="G122" s="8">
        <f>(G70*H$110)+H$111</f>
        <v>1.266939759039682</v>
      </c>
      <c r="H122" s="8">
        <f>(H70*I$110)+I$111</f>
        <v>1.2514432789155379</v>
      </c>
      <c r="I122" s="8">
        <f>(I70*J$110)+J$111</f>
        <v>0.71537858516440433</v>
      </c>
      <c r="J122" s="8">
        <f>(J70*K$110)+K$111</f>
        <v>0.93203291899949958</v>
      </c>
      <c r="K122" s="8">
        <f>(K70*L$110)+L$111</f>
        <v>0.25380232725826857</v>
      </c>
      <c r="L122" s="8">
        <f>(L70*M$110)+M$111</f>
        <v>0.85968997736211739</v>
      </c>
      <c r="M122" s="8">
        <f>(M70*N$110)+N$111</f>
        <v>0.40944179937723008</v>
      </c>
      <c r="N122" s="8">
        <f>(N70*O$110)+O$111</f>
        <v>0.46147754621033388</v>
      </c>
      <c r="O122" s="8">
        <f>(O70*P$110)+P$111</f>
        <v>0.42919333577115665</v>
      </c>
      <c r="P122" s="8">
        <f>(P70*Q$110)+Q$111</f>
        <v>0.56901028328244174</v>
      </c>
      <c r="Q122" s="8">
        <f>(Q70*R$110)+R$111</f>
        <v>0.3275475549881478</v>
      </c>
      <c r="R122" s="8">
        <f>(R70*S$110)+S$111</f>
        <v>0.50149138006653182</v>
      </c>
      <c r="S122" s="8">
        <f>(S70*T$110)+T$111</f>
        <v>0.38118840901512679</v>
      </c>
      <c r="T122" s="8">
        <f>(T70*U$110)+U$111</f>
        <v>-0.62301790732063644</v>
      </c>
      <c r="U122" s="8">
        <f>(U70*V$110)+V$111</f>
        <v>-0.54231171098471942</v>
      </c>
      <c r="V122"/>
      <c r="X122" s="43"/>
      <c r="AK122"/>
      <c r="AL122"/>
      <c r="AM122"/>
      <c r="AN122"/>
      <c r="AO122"/>
      <c r="AP122"/>
      <c r="AQ122"/>
      <c r="AR122"/>
      <c r="AS122"/>
      <c r="AT122"/>
      <c r="AU122"/>
      <c r="AV122"/>
    </row>
    <row r="123" spans="1:48" x14ac:dyDescent="0.35">
      <c r="A123" t="s">
        <v>40</v>
      </c>
      <c r="B123" t="s">
        <v>268</v>
      </c>
      <c r="C123" t="s">
        <v>244</v>
      </c>
      <c r="D123" s="8">
        <f>(D71*E$110)+E$111</f>
        <v>23.104173296802585</v>
      </c>
      <c r="E123" s="8">
        <f>(E71*F$110)+F$111</f>
        <v>24.175392257544654</v>
      </c>
      <c r="F123" s="8">
        <f>(F71*G$110)+G$111</f>
        <v>1.1460858691925004</v>
      </c>
      <c r="G123" s="8">
        <f>(G71*H$110)+H$111</f>
        <v>1.2494047176375003</v>
      </c>
      <c r="H123" s="8">
        <f>(H71*I$110)+I$111</f>
        <v>1.2338576732127204</v>
      </c>
      <c r="I123" s="8">
        <f>(I71*J$110)+J$111</f>
        <v>0.69567488336633576</v>
      </c>
      <c r="J123" s="8">
        <f>(J71*K$110)+K$111</f>
        <v>0.91427491856925269</v>
      </c>
      <c r="K123" s="8">
        <f>(K71*L$110)+L$111</f>
        <v>0.2367344661505297</v>
      </c>
      <c r="L123" s="8">
        <f>(L71*M$110)+M$111</f>
        <v>0.84394345760936185</v>
      </c>
      <c r="M123" s="8">
        <f>(M71*N$110)+N$111</f>
        <v>0.39086818244597188</v>
      </c>
      <c r="N123" s="8">
        <f>(N71*O$110)+O$111</f>
        <v>0.44123109608728112</v>
      </c>
      <c r="O123" s="8">
        <f>(O71*P$110)+P$111</f>
        <v>0.40966812301276673</v>
      </c>
      <c r="P123" s="8">
        <f>(P71*Q$110)+Q$111</f>
        <v>0.55078171647106311</v>
      </c>
      <c r="Q123" s="8">
        <f>(Q71*R$110)+R$111</f>
        <v>0.30882623167205375</v>
      </c>
      <c r="R123" s="8">
        <f>(R71*S$110)+S$111</f>
        <v>0.48028335465918265</v>
      </c>
      <c r="S123" s="8">
        <f>(S71*T$110)+T$111</f>
        <v>0.36151012928403015</v>
      </c>
      <c r="T123" s="8">
        <f>(T71*U$110)+U$111</f>
        <v>-0.65999324186232433</v>
      </c>
      <c r="U123" s="8">
        <f>(U71*V$110)+V$111</f>
        <v>-0.57205701868608139</v>
      </c>
      <c r="X123" s="43"/>
    </row>
    <row r="124" spans="1:48" x14ac:dyDescent="0.35">
      <c r="A124" t="s">
        <v>42</v>
      </c>
      <c r="B124" t="s">
        <v>271</v>
      </c>
      <c r="C124" t="s">
        <v>244</v>
      </c>
      <c r="D124" s="8">
        <f>(D72*E$110)+E$111</f>
        <v>202.94426870841903</v>
      </c>
      <c r="E124" s="8">
        <f>(E72*F$110)+F$111</f>
        <v>205.26449238434739</v>
      </c>
      <c r="F124" s="8">
        <f>(F72*G$110)+G$111</f>
        <v>1.1226490454352462</v>
      </c>
      <c r="G124" s="8">
        <f>(G72*H$110)+H$111</f>
        <v>1.2261152816319374</v>
      </c>
      <c r="H124" s="8">
        <f>(H72*I$110)+I$111</f>
        <v>1.2103088694166628</v>
      </c>
      <c r="I124" s="8">
        <f>(I72*J$110)+J$111</f>
        <v>0.67294081714039078</v>
      </c>
      <c r="J124" s="8">
        <f>(J72*K$110)+K$111</f>
        <v>0.89170200645369013</v>
      </c>
      <c r="K124" s="8">
        <f>(K72*L$110)+L$111</f>
        <v>0.20209188182600471</v>
      </c>
      <c r="L124" s="8">
        <f>(L72*M$110)+M$111</f>
        <v>0.82146144419565859</v>
      </c>
      <c r="M124" s="8">
        <f>(M72*N$110)+N$111</f>
        <v>0.36437527714801338</v>
      </c>
      <c r="N124" s="8">
        <f>(N72*O$110)+O$111</f>
        <v>0.41602444119063509</v>
      </c>
      <c r="O124" s="8">
        <f>(O72*P$110)+P$111</f>
        <v>0.38347215183123573</v>
      </c>
      <c r="P124" s="8">
        <f>(P72*Q$110)+Q$111</f>
        <v>0.5234906874130717</v>
      </c>
      <c r="Q124" s="8">
        <f>(Q72*R$110)+R$111</f>
        <v>0.28351061547397627</v>
      </c>
      <c r="R124" s="8">
        <f>(R72*S$110)+S$111</f>
        <v>0.45494075923792199</v>
      </c>
      <c r="S124" s="8">
        <f>(S72*T$110)+T$111</f>
        <v>0.33650858500793435</v>
      </c>
      <c r="T124" s="8">
        <f>(T72*U$110)+U$111</f>
        <v>-0.67035422480056661</v>
      </c>
      <c r="U124" s="8">
        <f>(U72*V$110)+V$111</f>
        <v>-0.58081282745657281</v>
      </c>
      <c r="X124" s="43"/>
    </row>
    <row r="125" spans="1:48" x14ac:dyDescent="0.35">
      <c r="A125" t="s">
        <v>44</v>
      </c>
      <c r="B125" t="s">
        <v>269</v>
      </c>
      <c r="C125" t="s">
        <v>244</v>
      </c>
      <c r="D125" s="8">
        <f>(D73*E$110)+E$111</f>
        <v>1009.2942563318793</v>
      </c>
      <c r="E125" s="8">
        <f>(E73*F$110)+F$111</f>
        <v>1001.2026964564293</v>
      </c>
      <c r="F125" s="8">
        <f>(F73*G$110)+G$111</f>
        <v>1.1276866912539227</v>
      </c>
      <c r="G125" s="8">
        <f>(G73*H$110)+H$111</f>
        <v>1.2248338873165325</v>
      </c>
      <c r="H125" s="8">
        <f>(H73*I$110)+I$111</f>
        <v>1.2087039382868521</v>
      </c>
      <c r="I125" s="8">
        <f>(I73*J$110)+J$111</f>
        <v>0.67288824601868213</v>
      </c>
      <c r="J125" s="8">
        <f>(J73*K$110)+K$111</f>
        <v>0.89680341672472652</v>
      </c>
      <c r="K125" s="8">
        <f>(K73*L$110)+L$111</f>
        <v>0.16122746479702499</v>
      </c>
      <c r="L125" s="8">
        <f>(L73*M$110)+M$111</f>
        <v>0.82621729565606961</v>
      </c>
      <c r="M125" s="8">
        <f>(M73*N$110)+N$111</f>
        <v>0.36273288766091816</v>
      </c>
      <c r="N125" s="8">
        <f>(N73*O$110)+O$111</f>
        <v>0.4146010932632655</v>
      </c>
      <c r="O125" s="8">
        <f>(O73*P$110)+P$111</f>
        <v>0.38230024255568823</v>
      </c>
      <c r="P125" s="8">
        <f>(P73*Q$110)+Q$111</f>
        <v>0.52260092466547192</v>
      </c>
      <c r="Q125" s="8">
        <f>(Q73*R$110)+R$111</f>
        <v>0.2820175111076107</v>
      </c>
      <c r="R125" s="8">
        <f>(R73*S$110)+S$111</f>
        <v>0.45464121253813017</v>
      </c>
      <c r="S125" s="8">
        <f>(S73*T$110)+T$111</f>
        <v>0.33500207076305788</v>
      </c>
      <c r="T125" s="8">
        <f>(T73*U$110)+U$111</f>
        <v>-0.66854164520860848</v>
      </c>
      <c r="U125" s="8">
        <f>(U73*V$110)+V$111</f>
        <v>-0.57265599335301864</v>
      </c>
      <c r="X125" s="43"/>
    </row>
    <row r="126" spans="1:48" x14ac:dyDescent="0.35">
      <c r="A126" t="s">
        <v>46</v>
      </c>
      <c r="B126" t="s">
        <v>270</v>
      </c>
      <c r="C126" t="s">
        <v>244</v>
      </c>
      <c r="D126" s="8">
        <f>(D74*E$110)+E$111</f>
        <v>2033.259336240043</v>
      </c>
      <c r="E126" s="8">
        <f>(E74*F$110)+F$111</f>
        <v>2036.924498495353</v>
      </c>
      <c r="F126" s="8">
        <f>(F74*G$110)+G$111</f>
        <v>1.1338514785450777</v>
      </c>
      <c r="G126" s="8">
        <f>(G74*H$110)+H$111</f>
        <v>1.2235703839883594</v>
      </c>
      <c r="H126" s="8">
        <f>(H74*I$110)+I$111</f>
        <v>1.2072447818648187</v>
      </c>
      <c r="I126" s="8">
        <f>(I74*J$110)+J$111</f>
        <v>0.67406316076653738</v>
      </c>
      <c r="J126" s="8">
        <f>(J74*K$110)+K$111</f>
        <v>0.89990039264790345</v>
      </c>
      <c r="K126" s="8">
        <f>(K74*L$110)+L$111</f>
        <v>0.10601985716733778</v>
      </c>
      <c r="L126" s="8">
        <f>(L74*M$110)+M$111</f>
        <v>0.83403800347762791</v>
      </c>
      <c r="M126" s="8">
        <f>(M74*N$110)+N$111</f>
        <v>0.36142040201993619</v>
      </c>
      <c r="N126" s="8">
        <f>(N74*O$110)+O$111</f>
        <v>0.41411845812814502</v>
      </c>
      <c r="O126" s="8">
        <f>(O74*P$110)+P$111</f>
        <v>0.38042206291241681</v>
      </c>
      <c r="P126" s="8">
        <f>(P74*Q$110)+Q$111</f>
        <v>0.52140186553705747</v>
      </c>
      <c r="Q126" s="8">
        <f>(Q74*R$110)+R$111</f>
        <v>0.28046387862180344</v>
      </c>
      <c r="R126" s="8">
        <f>(R74*S$110)+S$111</f>
        <v>0.45281440679776219</v>
      </c>
      <c r="S126" s="8">
        <f>(S74*T$110)+T$111</f>
        <v>0.33382920249857401</v>
      </c>
      <c r="T126" s="8">
        <f>(T74*U$110)+U$111</f>
        <v>-0.67042850915020336</v>
      </c>
      <c r="U126" s="8">
        <f>(U74*V$110)+V$111</f>
        <v>-0.57106354787216451</v>
      </c>
    </row>
    <row r="127" spans="1:48" x14ac:dyDescent="0.35">
      <c r="A127" t="s">
        <v>48</v>
      </c>
      <c r="B127" t="s">
        <v>26</v>
      </c>
      <c r="C127" t="s">
        <v>244</v>
      </c>
      <c r="D127" s="8">
        <f>(D75*E$110)+E$111</f>
        <v>5.3407789020456953</v>
      </c>
      <c r="E127" s="8">
        <f>(E75*F$110)+F$111</f>
        <v>6.4221822751705231</v>
      </c>
      <c r="F127" s="8">
        <f>(F75*G$110)+G$111</f>
        <v>1.1188214717304332</v>
      </c>
      <c r="G127" s="8">
        <f>(G75*H$110)+H$111</f>
        <v>1.2236967408258059</v>
      </c>
      <c r="H127" s="8">
        <f>(H75*I$110)+I$111</f>
        <v>1.2075668223707061</v>
      </c>
      <c r="I127" s="8">
        <f>(I75*J$110)+J$111</f>
        <v>0.66950094298331586</v>
      </c>
      <c r="J127" s="8">
        <f>(J75*K$110)+K$111</f>
        <v>0.88761875963599723</v>
      </c>
      <c r="K127" s="8">
        <f>(K75*L$110)+L$111</f>
        <v>0.20927244603370967</v>
      </c>
      <c r="L127" s="8">
        <f>(L75*M$110)+M$111</f>
        <v>0.81611897225237695</v>
      </c>
      <c r="M127" s="8">
        <f>(M75*N$110)+N$111</f>
        <v>0.36376804081288405</v>
      </c>
      <c r="N127" s="8">
        <f>(N75*O$110)+O$111</f>
        <v>0.41387226777565006</v>
      </c>
      <c r="O127" s="8">
        <f>(O75*P$110)+P$111</f>
        <v>0.38074262098639661</v>
      </c>
      <c r="P127" s="8">
        <f>(P75*Q$110)+Q$111</f>
        <v>0.52101671280788864</v>
      </c>
      <c r="Q127" s="8">
        <f>(Q75*R$110)+R$111</f>
        <v>0.28055674195772756</v>
      </c>
      <c r="R127" s="8">
        <f>(R75*S$110)+S$111</f>
        <v>0.45266390956318098</v>
      </c>
      <c r="S127" s="8">
        <f>(S75*T$110)+T$111</f>
        <v>0.3339909060416173</v>
      </c>
      <c r="T127" s="8">
        <f>(T75*U$110)+U$111</f>
        <v>-0.67270032889961362</v>
      </c>
      <c r="U127" s="8">
        <f>(U75*V$110)+V$111</f>
        <v>-0.58187989233047832</v>
      </c>
    </row>
    <row r="128" spans="1:48" x14ac:dyDescent="0.35">
      <c r="A128" t="s">
        <v>51</v>
      </c>
      <c r="B128" t="s">
        <v>26</v>
      </c>
      <c r="C128" t="s">
        <v>244</v>
      </c>
      <c r="D128" s="8">
        <f>(D76*E$110)+E$111</f>
        <v>3.9396129180014561</v>
      </c>
      <c r="E128" s="8">
        <f>(E76*F$110)+F$111</f>
        <v>5.0082671548008921</v>
      </c>
      <c r="F128" s="8">
        <f>(F76*G$110)+G$111</f>
        <v>1.1176696808886628</v>
      </c>
      <c r="G128" s="8">
        <f>(G76*H$110)+H$111</f>
        <v>1.2225614276257633</v>
      </c>
      <c r="H128" s="8">
        <f>(H76*I$110)+I$111</f>
        <v>1.2065669072333078</v>
      </c>
      <c r="I128" s="8">
        <f>(I76*J$110)+J$111</f>
        <v>0.6687545705120238</v>
      </c>
      <c r="J128" s="8">
        <f>(J76*K$110)+K$111</f>
        <v>0.88709432754249029</v>
      </c>
      <c r="K128" s="8">
        <f>(K76*L$110)+L$111</f>
        <v>0.20813708681432125</v>
      </c>
      <c r="L128" s="8">
        <f>(L76*M$110)+M$111</f>
        <v>0.81557862685926552</v>
      </c>
      <c r="M128" s="8">
        <f>(M76*N$110)+N$111</f>
        <v>0.36271009495586237</v>
      </c>
      <c r="N128" s="8">
        <f>(N76*O$110)+O$111</f>
        <v>0.41234469109808869</v>
      </c>
      <c r="O128" s="8">
        <f>(O76*P$110)+P$111</f>
        <v>0.37977887524861226</v>
      </c>
      <c r="P128" s="8">
        <f>(P76*Q$110)+Q$111</f>
        <v>0.52073334610504418</v>
      </c>
      <c r="Q128" s="8">
        <f>(Q76*R$110)+R$111</f>
        <v>0.27952441637802655</v>
      </c>
      <c r="R128" s="8">
        <f>(R76*S$110)+S$111</f>
        <v>0.45127704664974899</v>
      </c>
      <c r="S128" s="8">
        <f>(S76*T$110)+T$111</f>
        <v>0.33291251458877114</v>
      </c>
      <c r="T128" s="8">
        <f>(T76*U$110)+U$111</f>
        <v>-0.672780336192777</v>
      </c>
      <c r="U128" s="8">
        <f>(U76*V$110)+V$111</f>
        <v>-0.58226358115534882</v>
      </c>
    </row>
    <row r="129" spans="1:21" x14ac:dyDescent="0.35">
      <c r="A129" t="s">
        <v>53</v>
      </c>
      <c r="B129" t="s">
        <v>26</v>
      </c>
      <c r="C129" t="s">
        <v>244</v>
      </c>
      <c r="D129" s="8">
        <f>(D77*E$110)+E$111</f>
        <v>3.7964104387043873</v>
      </c>
      <c r="E129" s="8">
        <f>(E77*F$110)+F$111</f>
        <v>4.8550421335844138</v>
      </c>
      <c r="F129" s="8">
        <f>(F77*G$110)+G$111</f>
        <v>1.1173549880126159</v>
      </c>
      <c r="G129" s="8">
        <f>(G77*H$110)+H$111</f>
        <v>1.2222136261450629</v>
      </c>
      <c r="H129" s="8">
        <f>(H77*I$110)+I$111</f>
        <v>1.2063310607820554</v>
      </c>
      <c r="I129" s="8">
        <f>(I77*J$110)+J$111</f>
        <v>0.66871603488760645</v>
      </c>
      <c r="J129" s="8">
        <f>(J77*K$110)+K$111</f>
        <v>0.88701424587798361</v>
      </c>
      <c r="K129" s="8">
        <f>(K77*L$110)+L$111</f>
        <v>0.20753534399208542</v>
      </c>
      <c r="L129" s="8">
        <f>(L77*M$110)+M$111</f>
        <v>0.81530193269699691</v>
      </c>
      <c r="M129" s="8">
        <f>(M77*N$110)+N$111</f>
        <v>0.36227569357693007</v>
      </c>
      <c r="N129" s="8">
        <f>(N77*O$110)+O$111</f>
        <v>0.4121777531204795</v>
      </c>
      <c r="O129" s="8">
        <f>(O77*P$110)+P$111</f>
        <v>0.37942670925879013</v>
      </c>
      <c r="P129" s="8">
        <f>(P77*Q$110)+Q$111</f>
        <v>0.52002279720627786</v>
      </c>
      <c r="Q129" s="8">
        <f>(Q77*R$110)+R$111</f>
        <v>0.2792767714550034</v>
      </c>
      <c r="R129" s="8">
        <f>(R77*S$110)+S$111</f>
        <v>0.45119721885989283</v>
      </c>
      <c r="S129" s="8">
        <f>(S77*T$110)+T$111</f>
        <v>0.33247431890297002</v>
      </c>
      <c r="T129" s="8">
        <f>(T77*U$110)+U$111</f>
        <v>-0.67311863355956814</v>
      </c>
      <c r="U129" s="8">
        <f>(U77*V$110)+V$111</f>
        <v>-0.58232811008304275</v>
      </c>
    </row>
    <row r="130" spans="1:21" x14ac:dyDescent="0.35">
      <c r="A130" t="s">
        <v>55</v>
      </c>
      <c r="B130" t="s">
        <v>26</v>
      </c>
      <c r="C130" t="s">
        <v>244</v>
      </c>
      <c r="D130" s="8">
        <f>(D78*E$110)+E$111</f>
        <v>3.7570859581869036</v>
      </c>
      <c r="E130" s="8">
        <f>(E78*F$110)+F$111</f>
        <v>4.8302896087650478</v>
      </c>
      <c r="F130" s="8">
        <f>(F78*G$110)+G$111</f>
        <v>1.1172533004111111</v>
      </c>
      <c r="G130" s="8">
        <f>(G78*H$110)+H$111</f>
        <v>1.2223955696340949</v>
      </c>
      <c r="H130" s="8">
        <f>(H78*I$110)+I$111</f>
        <v>1.20630494884183</v>
      </c>
      <c r="I130" s="8">
        <f>(I78*J$110)+J$111</f>
        <v>0.66899948942130461</v>
      </c>
      <c r="J130" s="8">
        <f>(J78*K$110)+K$111</f>
        <v>0.88746222646860617</v>
      </c>
      <c r="K130" s="8">
        <f>(K78*L$110)+L$111</f>
        <v>0.20787763511186672</v>
      </c>
      <c r="L130" s="8">
        <f>(L78*M$110)+M$111</f>
        <v>0.81509269433725251</v>
      </c>
      <c r="M130" s="8">
        <f>(M78*N$110)+N$111</f>
        <v>0.36228478246195006</v>
      </c>
      <c r="N130" s="8">
        <f>(N78*O$110)+O$111</f>
        <v>0.41213624563056778</v>
      </c>
      <c r="O130" s="8">
        <f>(O78*P$110)+P$111</f>
        <v>0.37942380184119834</v>
      </c>
      <c r="P130" s="8">
        <f>(P78*Q$110)+Q$111</f>
        <v>0.51974897263259556</v>
      </c>
      <c r="Q130" s="8">
        <f>(Q78*R$110)+R$111</f>
        <v>0.27927370291238623</v>
      </c>
      <c r="R130" s="8">
        <f>(R78*S$110)+S$111</f>
        <v>0.45156845339997059</v>
      </c>
      <c r="S130" s="8">
        <f>(S78*T$110)+T$111</f>
        <v>0.33261654804516938</v>
      </c>
      <c r="T130" s="8">
        <f>(T78*U$110)+U$111</f>
        <v>-0.67380608991575874</v>
      </c>
      <c r="U130" s="8">
        <f>(U78*V$110)+V$111</f>
        <v>-0.58211340731117334</v>
      </c>
    </row>
    <row r="131" spans="1:21" x14ac:dyDescent="0.35">
      <c r="A131" t="s">
        <v>57</v>
      </c>
      <c r="B131" t="s">
        <v>26</v>
      </c>
      <c r="C131" t="s">
        <v>244</v>
      </c>
      <c r="D131" s="8">
        <f>(D79*E$110)+E$111</f>
        <v>3.7539189522142928</v>
      </c>
      <c r="E131" s="8">
        <f>(E79*F$110)+F$111</f>
        <v>4.8259379373639932</v>
      </c>
      <c r="F131" s="8">
        <f>(F79*G$110)+G$111</f>
        <v>1.1174815418055006</v>
      </c>
      <c r="G131" s="8">
        <f>(G79*H$110)+H$111</f>
        <v>1.222464215255948</v>
      </c>
      <c r="H131" s="8">
        <f>(H79*I$110)+I$111</f>
        <v>1.206308276132213</v>
      </c>
      <c r="I131" s="8">
        <f>(I79*J$110)+J$111</f>
        <v>0.66849378710531626</v>
      </c>
      <c r="J131" s="8">
        <f>(J79*K$110)+K$111</f>
        <v>0.88693351254814146</v>
      </c>
      <c r="K131" s="8">
        <f>(K79*L$110)+L$111</f>
        <v>0.20798418311948907</v>
      </c>
      <c r="L131" s="8">
        <f>(L79*M$110)+M$111</f>
        <v>0.81554399993079407</v>
      </c>
      <c r="M131" s="8">
        <f>(M79*N$110)+N$111</f>
        <v>0.3624662076605964</v>
      </c>
      <c r="N131" s="8">
        <f>(N79*O$110)+O$111</f>
        <v>0.41306132092822367</v>
      </c>
      <c r="O131" s="8">
        <f>(O79*P$110)+P$111</f>
        <v>0.37953377498946922</v>
      </c>
      <c r="P131" s="8">
        <f>(P79*Q$110)+Q$111</f>
        <v>0.52039345012312943</v>
      </c>
      <c r="Q131" s="8">
        <f>(Q79*R$110)+R$111</f>
        <v>0.27940566879340567</v>
      </c>
      <c r="R131" s="8">
        <f>(R79*S$110)+S$111</f>
        <v>0.45178569697172055</v>
      </c>
      <c r="S131" s="8">
        <f>(S79*T$110)+T$111</f>
        <v>0.33259779444129361</v>
      </c>
      <c r="T131" s="8">
        <f>(T79*U$110)+U$111</f>
        <v>-0.6737187278761253</v>
      </c>
      <c r="U131" s="8">
        <f>(U79*V$110)+V$111</f>
        <v>-0.58243247889439165</v>
      </c>
    </row>
    <row r="132" spans="1:21" x14ac:dyDescent="0.35">
      <c r="A132" t="s">
        <v>59</v>
      </c>
      <c r="B132" t="s">
        <v>272</v>
      </c>
      <c r="C132" t="s">
        <v>244</v>
      </c>
      <c r="D132" s="8">
        <f>(D80*E$110)+E$111</f>
        <v>3.5473520129251437</v>
      </c>
      <c r="E132" s="8">
        <f>(E80*F$110)+F$111</f>
        <v>4.6142624124208451</v>
      </c>
      <c r="F132" s="8">
        <f>(F80*G$110)+G$111</f>
        <v>11.561105487495908</v>
      </c>
      <c r="G132" s="8">
        <f>(G80*H$110)+H$111</f>
        <v>11.602054043719709</v>
      </c>
      <c r="H132" s="8">
        <f>(H80*I$110)+I$111</f>
        <v>11.592988754241935</v>
      </c>
      <c r="I132" s="8">
        <f>(I80*J$110)+J$111</f>
        <v>11.457665155047568</v>
      </c>
      <c r="J132" s="8">
        <f>(J80*K$110)+K$111</f>
        <v>11.707765332481367</v>
      </c>
      <c r="K132" s="8">
        <f>(K80*L$110)+L$111</f>
        <v>11.440653137062169</v>
      </c>
      <c r="L132" s="8">
        <f>(L80*M$110)+M$111</f>
        <v>11.561343509622874</v>
      </c>
      <c r="M132" s="8">
        <f>(M80*N$110)+N$111</f>
        <v>11.470690850978498</v>
      </c>
      <c r="N132" s="8">
        <f>(N80*O$110)+O$111</f>
        <v>11.285717407258657</v>
      </c>
      <c r="O132" s="8">
        <f>(O80*P$110)+P$111</f>
        <v>11.478222739541732</v>
      </c>
      <c r="P132" s="8">
        <f>(P80*Q$110)+Q$111</f>
        <v>11.309140944050316</v>
      </c>
      <c r="Q132" s="8">
        <f>(Q80*R$110)+R$111</f>
        <v>11.430772022876024</v>
      </c>
      <c r="R132" s="8">
        <f>(R80*S$110)+S$111</f>
        <v>11.300965669721988</v>
      </c>
      <c r="S132" s="8">
        <f>(S80*T$110)+T$111</f>
        <v>11.371126977423167</v>
      </c>
      <c r="T132" s="8">
        <f>(T80*U$110)+U$111</f>
        <v>10.464398356746106</v>
      </c>
      <c r="U132" s="8">
        <f>(U80*V$110)+V$111</f>
        <v>10.362405044224698</v>
      </c>
    </row>
    <row r="133" spans="1:21" x14ac:dyDescent="0.35">
      <c r="A133" t="s">
        <v>59</v>
      </c>
      <c r="B133" t="s">
        <v>272</v>
      </c>
      <c r="C133" t="s">
        <v>244</v>
      </c>
      <c r="D133" s="8">
        <f>(D81*E$110)+E$111</f>
        <v>3.5465706273124176</v>
      </c>
      <c r="E133" s="8">
        <f>(E81*F$110)+F$111</f>
        <v>4.613245043728436</v>
      </c>
      <c r="F133" s="8">
        <f>(F81*G$110)+G$111</f>
        <v>11.613510954742793</v>
      </c>
      <c r="G133" s="8">
        <f>(G81*H$110)+H$111</f>
        <v>11.667352806670308</v>
      </c>
      <c r="H133" s="8">
        <f>(H81*I$110)+I$111</f>
        <v>11.622127913785185</v>
      </c>
      <c r="I133" s="8">
        <f>(I81*J$110)+J$111</f>
        <v>11.492623162298129</v>
      </c>
      <c r="J133" s="8">
        <f>(J81*K$110)+K$111</f>
        <v>11.659289422188467</v>
      </c>
      <c r="K133" s="8">
        <f>(K81*L$110)+L$111</f>
        <v>11.465346832396284</v>
      </c>
      <c r="L133" s="8">
        <f>(L81*M$110)+M$111</f>
        <v>11.658666503627202</v>
      </c>
      <c r="M133" s="8">
        <f>(M81*N$110)+N$111</f>
        <v>11.473646816985944</v>
      </c>
      <c r="N133" s="8">
        <f>(N81*O$110)+O$111</f>
        <v>11.327531025956729</v>
      </c>
      <c r="O133" s="8">
        <f>(O81*P$110)+P$111</f>
        <v>11.537631686422142</v>
      </c>
      <c r="P133" s="8">
        <f>(P81*Q$110)+Q$111</f>
        <v>11.349452501667942</v>
      </c>
      <c r="Q133" s="8">
        <f>(Q81*R$110)+R$111</f>
        <v>11.455209535214204</v>
      </c>
      <c r="R133" s="8">
        <f>(R81*S$110)+S$111</f>
        <v>11.330633536537805</v>
      </c>
      <c r="S133" s="8">
        <f>(S81*T$110)+T$111</f>
        <v>11.355824251676124</v>
      </c>
      <c r="T133" s="8">
        <f>(T81*U$110)+U$111</f>
        <v>10.466273232368838</v>
      </c>
      <c r="U133" s="8">
        <f>(U81*V$110)+V$111</f>
        <v>10.4057074448038</v>
      </c>
    </row>
    <row r="134" spans="1:21" x14ac:dyDescent="0.35">
      <c r="A134" t="s">
        <v>62</v>
      </c>
      <c r="B134" t="s">
        <v>26</v>
      </c>
      <c r="C134" t="s">
        <v>244</v>
      </c>
      <c r="D134" s="8">
        <f>(D82*E$110)+E$111</f>
        <v>3.6933754970565431</v>
      </c>
      <c r="E134" s="8">
        <f>(E82*F$110)+F$111</f>
        <v>4.7669426690949788</v>
      </c>
      <c r="F134" s="8">
        <f>(F82*G$110)+G$111</f>
        <v>1.1229688391990686</v>
      </c>
      <c r="G134" s="8">
        <f>(G82*H$110)+H$111</f>
        <v>1.2277888148648193</v>
      </c>
      <c r="H134" s="8">
        <f>(H82*I$110)+I$111</f>
        <v>1.2119461499828987</v>
      </c>
      <c r="I134" s="8">
        <f>(I82*J$110)+J$111</f>
        <v>0.6744422898590543</v>
      </c>
      <c r="J134" s="8">
        <f>(J82*K$110)+K$111</f>
        <v>0.89286286166697271</v>
      </c>
      <c r="K134" s="8">
        <f>(K82*L$110)+L$111</f>
        <v>0.21334128456473941</v>
      </c>
      <c r="L134" s="8">
        <f>(L82*M$110)+M$111</f>
        <v>0.82073139437421894</v>
      </c>
      <c r="M134" s="8">
        <f>(M82*N$110)+N$111</f>
        <v>0.36805963502283129</v>
      </c>
      <c r="N134" s="8">
        <f>(N82*O$110)+O$111</f>
        <v>0.41864748395190482</v>
      </c>
      <c r="O134" s="8">
        <f>(O82*P$110)+P$111</f>
        <v>0.38528986507947305</v>
      </c>
      <c r="P134" s="8">
        <f>(P82*Q$110)+Q$111</f>
        <v>0.52587029076298375</v>
      </c>
      <c r="Q134" s="8">
        <f>(Q82*R$110)+R$111</f>
        <v>0.28566873948953481</v>
      </c>
      <c r="R134" s="8">
        <f>(R82*S$110)+S$111</f>
        <v>0.45666459441411006</v>
      </c>
      <c r="S134" s="8">
        <f>(S82*T$110)+T$111</f>
        <v>0.33811736277544457</v>
      </c>
      <c r="T134" s="8">
        <f>(T82*U$110)+U$111</f>
        <v>-0.66377888667328255</v>
      </c>
      <c r="U134" s="8">
        <f>(U82*V$110)+V$111</f>
        <v>-0.57699507642924031</v>
      </c>
    </row>
    <row r="135" spans="1:21" x14ac:dyDescent="0.35">
      <c r="A135" t="s">
        <v>62</v>
      </c>
      <c r="B135" t="s">
        <v>26</v>
      </c>
      <c r="C135" t="s">
        <v>244</v>
      </c>
      <c r="D135" s="8">
        <f>(D83*E$110)+E$111</f>
        <v>3.7039421747624632</v>
      </c>
      <c r="E135" s="8">
        <f>(E83*F$110)+F$111</f>
        <v>4.7754143803710321</v>
      </c>
      <c r="F135" s="8">
        <f>(F83*G$110)+G$111</f>
        <v>1.1186146581579719</v>
      </c>
      <c r="G135" s="8">
        <f>(G83*H$110)+H$111</f>
        <v>1.2240837978546619</v>
      </c>
      <c r="H135" s="8">
        <f>(H83*I$110)+I$111</f>
        <v>1.2076049778306424</v>
      </c>
      <c r="I135" s="8">
        <f>(I83*J$110)+J$111</f>
        <v>0.66943202325699547</v>
      </c>
      <c r="J135" s="8">
        <f>(J83*K$110)+K$111</f>
        <v>0.88912725670640658</v>
      </c>
      <c r="K135" s="8">
        <f>(K83*L$110)+L$111</f>
        <v>0.20917105153545748</v>
      </c>
      <c r="L135" s="8">
        <f>(L83*M$110)+M$111</f>
        <v>0.81723716522161205</v>
      </c>
      <c r="M135" s="8">
        <f>(M83*N$110)+N$111</f>
        <v>0.36400894343660994</v>
      </c>
      <c r="N135" s="8">
        <f>(N83*O$110)+O$111</f>
        <v>0.41384722071567254</v>
      </c>
      <c r="O135" s="8">
        <f>(O83*P$110)+P$111</f>
        <v>0.38087193427974625</v>
      </c>
      <c r="P135" s="8">
        <f>(P83*Q$110)+Q$111</f>
        <v>0.52136580979599345</v>
      </c>
      <c r="Q135" s="8">
        <f>(Q83*R$110)+R$111</f>
        <v>0.28083796330204763</v>
      </c>
      <c r="R135" s="8">
        <f>(R83*S$110)+S$111</f>
        <v>0.45288439920731427</v>
      </c>
      <c r="S135" s="8">
        <f>(S83*T$110)+T$111</f>
        <v>0.33420462456287314</v>
      </c>
      <c r="T135" s="8">
        <f>(T83*U$110)+U$111</f>
        <v>-0.6709551843138708</v>
      </c>
      <c r="U135" s="8">
        <f>(U83*V$110)+V$111</f>
        <v>-0.58104979593497252</v>
      </c>
    </row>
    <row r="136" spans="1:21" x14ac:dyDescent="0.35">
      <c r="A136" t="s">
        <v>62</v>
      </c>
      <c r="B136" t="s">
        <v>26</v>
      </c>
      <c r="C136" t="s">
        <v>244</v>
      </c>
      <c r="D136" s="8">
        <f>(D84*E$110)+E$111</f>
        <v>3.6952605013679869</v>
      </c>
      <c r="E136" s="8">
        <f>(E84*F$110)+F$111</f>
        <v>4.7594720919757521</v>
      </c>
      <c r="F136" s="8">
        <f>(F84*G$110)+G$111</f>
        <v>1.117243366747515</v>
      </c>
      <c r="G136" s="8">
        <f>(G84*H$110)+H$111</f>
        <v>1.2229459583207754</v>
      </c>
      <c r="H136" s="8">
        <f>(H84*I$110)+I$111</f>
        <v>1.2073888019097458</v>
      </c>
      <c r="I136" s="8">
        <f>(I84*J$110)+J$111</f>
        <v>0.67088907651134688</v>
      </c>
      <c r="J136" s="8">
        <f>(J84*K$110)+K$111</f>
        <v>0.88916447142848043</v>
      </c>
      <c r="K136" s="8">
        <f>(K84*L$110)+L$111</f>
        <v>0.21473211865794969</v>
      </c>
      <c r="L136" s="8">
        <f>(L84*M$110)+M$111</f>
        <v>0.82791033920948021</v>
      </c>
      <c r="M136" s="8">
        <f>(M84*N$110)+N$111</f>
        <v>0.40420084197002992</v>
      </c>
      <c r="N136" s="8">
        <f>(N84*O$110)+O$111</f>
        <v>0.41249837293451547</v>
      </c>
      <c r="O136" s="8">
        <f>(O84*P$110)+P$111</f>
        <v>0.37945753048095587</v>
      </c>
      <c r="P136" s="8">
        <f>(P84*Q$110)+Q$111</f>
        <v>0.52026025509282614</v>
      </c>
      <c r="Q136" s="8">
        <f>(Q84*R$110)+R$111</f>
        <v>0.27936376177516759</v>
      </c>
      <c r="R136" s="8">
        <f>(R84*S$110)+S$111</f>
        <v>0.45117055369866815</v>
      </c>
      <c r="S136" s="8">
        <f>(S84*T$110)+T$111</f>
        <v>0.33274396747669943</v>
      </c>
      <c r="T136" s="8">
        <f>(T84*U$110)+U$111</f>
        <v>-0.67186514674815634</v>
      </c>
      <c r="U136" s="8">
        <f>(U84*V$110)+V$111</f>
        <v>-0.58218047280333141</v>
      </c>
    </row>
    <row r="137" spans="1:21" x14ac:dyDescent="0.35">
      <c r="A137" t="s">
        <v>62</v>
      </c>
      <c r="B137" t="s">
        <v>26</v>
      </c>
      <c r="C137" t="s">
        <v>244</v>
      </c>
      <c r="D137" s="8">
        <f>(D85*E$110)+E$111</f>
        <v>3.6938242208160426</v>
      </c>
      <c r="E137" s="8">
        <f>(E85*F$110)+F$111</f>
        <v>4.7674880497037542</v>
      </c>
      <c r="F137" s="8">
        <f>(F85*G$110)+G$111</f>
        <v>1.1172317129056815</v>
      </c>
      <c r="G137" s="8">
        <f>(G85*H$110)+H$111</f>
        <v>1.2227941546665202</v>
      </c>
      <c r="H137" s="8">
        <f>(H85*I$110)+I$111</f>
        <v>1.2069473606542691</v>
      </c>
      <c r="I137" s="8">
        <f>(I85*J$110)+J$111</f>
        <v>0.66962304056194866</v>
      </c>
      <c r="J137" s="8">
        <f>(J85*K$110)+K$111</f>
        <v>0.8890971557348758</v>
      </c>
      <c r="K137" s="8">
        <f>(K85*L$110)+L$111</f>
        <v>0.21068075770846531</v>
      </c>
      <c r="L137" s="8">
        <f>(L85*M$110)+M$111</f>
        <v>0.82145304158965715</v>
      </c>
      <c r="M137" s="8">
        <f>(M85*N$110)+N$111</f>
        <v>0.3758124438355161</v>
      </c>
      <c r="N137" s="8">
        <f>(N85*O$110)+O$111</f>
        <v>0.4127359517401098</v>
      </c>
      <c r="O137" s="8">
        <f>(O85*P$110)+P$111</f>
        <v>0.37954319524793945</v>
      </c>
      <c r="P137" s="8">
        <f>(P85*Q$110)+Q$111</f>
        <v>0.52049030870316115</v>
      </c>
      <c r="Q137" s="8">
        <f>(Q85*R$110)+R$111</f>
        <v>0.27953217234610372</v>
      </c>
      <c r="R137" s="8">
        <f>(R85*S$110)+S$111</f>
        <v>0.45165019293365777</v>
      </c>
      <c r="S137" s="8">
        <f>(S85*T$110)+T$111</f>
        <v>0.33269908892928329</v>
      </c>
      <c r="T137" s="8">
        <f>(T85*U$110)+U$111</f>
        <v>-0.67187808329273757</v>
      </c>
      <c r="U137" s="8">
        <f>(U85*V$110)+V$111</f>
        <v>-0.58238785508821533</v>
      </c>
    </row>
    <row r="138" spans="1:21" x14ac:dyDescent="0.35">
      <c r="A138" t="s">
        <v>91</v>
      </c>
      <c r="B138" t="s">
        <v>281</v>
      </c>
      <c r="C138" t="s">
        <v>244</v>
      </c>
      <c r="D138" s="8">
        <f>(D86*E$110)+E$111</f>
        <v>3.560369350064446</v>
      </c>
      <c r="E138" s="8">
        <f>(E86*F$110)+F$111</f>
        <v>4.6315517125003369</v>
      </c>
      <c r="F138" s="8">
        <f>(F86*G$110)+G$111</f>
        <v>1.1164953977108663</v>
      </c>
      <c r="G138" s="8">
        <f>(G86*H$110)+H$111</f>
        <v>1.2216753373071536</v>
      </c>
      <c r="H138" s="8">
        <f>(H86*I$110)+I$111</f>
        <v>1.2056408854413687</v>
      </c>
      <c r="I138" s="8">
        <f>(I86*J$110)+J$111</f>
        <v>0.667695040645778</v>
      </c>
      <c r="J138" s="8">
        <f>(J86*K$110)+K$111</f>
        <v>0.8861473276189451</v>
      </c>
      <c r="K138" s="8">
        <f>(K86*L$110)+L$111</f>
        <v>0.20699724292700125</v>
      </c>
      <c r="L138" s="8">
        <f>(L86*M$110)+M$111</f>
        <v>0.81487930063637748</v>
      </c>
      <c r="M138" s="8">
        <f>(M86*N$110)+N$111</f>
        <v>0.3615975852419947</v>
      </c>
      <c r="N138" s="8">
        <f>(N86*O$110)+O$111</f>
        <v>0.4108608622505866</v>
      </c>
      <c r="O138" s="8">
        <f>(O86*P$110)+P$111</f>
        <v>0.37847758902503637</v>
      </c>
      <c r="P138" s="8">
        <f>(P86*Q$110)+Q$111</f>
        <v>0.51948024754293398</v>
      </c>
      <c r="Q138" s="8">
        <f>(Q86*R$110)+R$111</f>
        <v>0.27850199482996901</v>
      </c>
      <c r="R138" s="8">
        <f>(R86*S$110)+S$111</f>
        <v>0.45069160336083319</v>
      </c>
      <c r="S138" s="8">
        <f>(S86*T$110)+T$111</f>
        <v>0.33147264907757984</v>
      </c>
      <c r="T138" s="8">
        <f>(T86*U$110)+U$111</f>
        <v>-0.67099900236009902</v>
      </c>
      <c r="U138" s="8">
        <f>(U86*V$110)+V$111</f>
        <v>-0.58285443831882666</v>
      </c>
    </row>
    <row r="139" spans="1:21" x14ac:dyDescent="0.35">
      <c r="A139" t="s">
        <v>94</v>
      </c>
      <c r="B139" t="s">
        <v>282</v>
      </c>
      <c r="C139" t="s">
        <v>244</v>
      </c>
      <c r="D139" s="8">
        <f>(D87*E$110)+E$111</f>
        <v>3.8213324239229314</v>
      </c>
      <c r="E139" s="8">
        <f>(E87*F$110)+F$111</f>
        <v>4.8886619416428445</v>
      </c>
      <c r="F139" s="8">
        <f>(F87*G$110)+G$111</f>
        <v>1.1206981404818148</v>
      </c>
      <c r="G139" s="8">
        <f>(G87*H$110)+H$111</f>
        <v>1.2316874884915459</v>
      </c>
      <c r="H139" s="8">
        <f>(H87*I$110)+I$111</f>
        <v>1.2066936760997722</v>
      </c>
      <c r="I139" s="8">
        <f>(I87*J$110)+J$111</f>
        <v>0.67154517073265552</v>
      </c>
      <c r="J139" s="8">
        <f>(J87*K$110)+K$111</f>
        <v>0.88737949313970366</v>
      </c>
      <c r="K139" s="8">
        <f>(K87*L$110)+L$111</f>
        <v>0.20669476612547741</v>
      </c>
      <c r="L139" s="8">
        <f>(L87*M$110)+M$111</f>
        <v>0.81488256843019347</v>
      </c>
      <c r="M139" s="8">
        <f>(M87*N$110)+N$111</f>
        <v>0.36001822618804252</v>
      </c>
      <c r="N139" s="8">
        <f>(N87*O$110)+O$111</f>
        <v>0.41185598975987703</v>
      </c>
      <c r="O139" s="8">
        <f>(O87*P$110)+P$111</f>
        <v>0.3785894901086142</v>
      </c>
      <c r="P139" s="8">
        <f>(P87*Q$110)+Q$111</f>
        <v>0.52017152280416823</v>
      </c>
      <c r="Q139" s="8">
        <f>(Q87*R$110)+R$111</f>
        <v>0.27849618431337902</v>
      </c>
      <c r="R139" s="8">
        <f>(R87*S$110)+S$111</f>
        <v>0.45101047031344321</v>
      </c>
      <c r="S139" s="8">
        <f>(S87*T$110)+T$111</f>
        <v>0.33143608995369522</v>
      </c>
      <c r="T139" s="8">
        <f>(T87*U$110)+U$111</f>
        <v>-0.67061323259412686</v>
      </c>
      <c r="U139" s="8">
        <f>(U87*V$110)+V$111</f>
        <v>-0.57565072151670049</v>
      </c>
    </row>
    <row r="140" spans="1:21" x14ac:dyDescent="0.35">
      <c r="A140" t="s">
        <v>97</v>
      </c>
      <c r="B140" t="s">
        <v>283</v>
      </c>
      <c r="C140" t="s">
        <v>244</v>
      </c>
      <c r="D140" s="8">
        <f>(D88*E$110)+E$111</f>
        <v>4.2192784663940168</v>
      </c>
      <c r="E140" s="8">
        <f>(E88*F$110)+F$111</f>
        <v>5.2757023319425151</v>
      </c>
      <c r="F140" s="8">
        <f>(F88*G$110)+G$111</f>
        <v>1.2704849652429964</v>
      </c>
      <c r="G140" s="8">
        <f>(G88*H$110)+H$111</f>
        <v>1.534542657001152</v>
      </c>
      <c r="H140" s="8">
        <f>(H88*I$110)+I$111</f>
        <v>1.2424582655760759</v>
      </c>
      <c r="I140" s="8">
        <f>(I88*J$110)+J$111</f>
        <v>0.82786983090786304</v>
      </c>
      <c r="J140" s="8">
        <f>(J88*K$110)+K$111</f>
        <v>0.91956743664120333</v>
      </c>
      <c r="K140" s="8">
        <f>(K88*L$110)+L$111</f>
        <v>0.21361803241402619</v>
      </c>
      <c r="L140" s="8">
        <f>(L88*M$110)+M$111</f>
        <v>0.84583756391381981</v>
      </c>
      <c r="M140" s="8">
        <f>(M88*N$110)+N$111</f>
        <v>0.36547797099825413</v>
      </c>
      <c r="N140" s="8">
        <f>(N88*O$110)+O$111</f>
        <v>0.43806272017007541</v>
      </c>
      <c r="O140" s="8">
        <f>(O88*P$110)+P$111</f>
        <v>0.38440575166707852</v>
      </c>
      <c r="P140" s="8">
        <f>(P88*Q$110)+Q$111</f>
        <v>0.53376522333230147</v>
      </c>
      <c r="Q140" s="8">
        <f>(Q88*R$110)+R$111</f>
        <v>0.28049902047959818</v>
      </c>
      <c r="R140" s="8">
        <f>(R88*S$110)+S$111</f>
        <v>0.46295289336148343</v>
      </c>
      <c r="S140" s="8">
        <f>(S88*T$110)+T$111</f>
        <v>0.33351834891964355</v>
      </c>
      <c r="T140" s="8">
        <f>(T88*U$110)+U$111</f>
        <v>-0.62137231832903927</v>
      </c>
      <c r="U140" s="8">
        <f>(U88*V$110)+V$111</f>
        <v>-0.39772891027922141</v>
      </c>
    </row>
    <row r="141" spans="1:21" x14ac:dyDescent="0.35">
      <c r="A141" t="s">
        <v>99</v>
      </c>
      <c r="B141" t="s">
        <v>284</v>
      </c>
      <c r="C141" t="s">
        <v>244</v>
      </c>
      <c r="D141" s="8">
        <f>(D89*E$110)+E$111</f>
        <v>12.691827139299074</v>
      </c>
      <c r="E141" s="8">
        <f>(E89*F$110)+F$111</f>
        <v>13.743977300242488</v>
      </c>
      <c r="F141" s="8">
        <f>(F89*G$110)+G$111</f>
        <v>5.0030558621675336</v>
      </c>
      <c r="G141" s="8">
        <f>(G89*H$110)+H$111</f>
        <v>16.518015317276191</v>
      </c>
      <c r="H141" s="8">
        <f>(H89*I$110)+I$111</f>
        <v>3.0664697166666182</v>
      </c>
      <c r="I141" s="8">
        <f>(I89*J$110)+J$111</f>
        <v>9.8197338668513385</v>
      </c>
      <c r="J141" s="8">
        <f>(J89*K$110)+K$111</f>
        <v>3.5190949420996422</v>
      </c>
      <c r="K141" s="8">
        <f>(K89*L$110)+L$111</f>
        <v>0.76363310978751409</v>
      </c>
      <c r="L141" s="8">
        <f>(L89*M$110)+M$111</f>
        <v>3.332228040952756</v>
      </c>
      <c r="M141" s="8">
        <f>(M89*N$110)+N$111</f>
        <v>0.71181684467826301</v>
      </c>
      <c r="N141" s="8">
        <f>(N89*O$110)+O$111</f>
        <v>2.5574011047689815</v>
      </c>
      <c r="O141" s="8">
        <f>(O89*P$110)+P$111</f>
        <v>0.79244954938769396</v>
      </c>
      <c r="P141" s="8">
        <f>(P89*Q$110)+Q$111</f>
        <v>1.6137864799976829</v>
      </c>
      <c r="Q141" s="8">
        <f>(Q89*R$110)+R$111</f>
        <v>0.42909642127935033</v>
      </c>
      <c r="R141" s="8">
        <f>(R89*S$110)+S$111</f>
        <v>1.3800450395977164</v>
      </c>
      <c r="S141" s="8">
        <f>(S89*T$110)+T$111</f>
        <v>0.46979470268781165</v>
      </c>
      <c r="T141" s="8">
        <f>(T89*U$110)+U$111</f>
        <v>0.51665195810275066</v>
      </c>
      <c r="U141" s="8">
        <f>(U89*V$110)+V$111</f>
        <v>8.496055980002831</v>
      </c>
    </row>
    <row r="142" spans="1:21" x14ac:dyDescent="0.35">
      <c r="A142" t="s">
        <v>101</v>
      </c>
      <c r="B142" t="s">
        <v>285</v>
      </c>
      <c r="C142" t="s">
        <v>244</v>
      </c>
      <c r="D142" s="8">
        <f>(D90*E$110)+E$111</f>
        <v>4.0504888404414112</v>
      </c>
      <c r="E142" s="8">
        <f>(E90*F$110)+F$111</f>
        <v>5.1079911786967678</v>
      </c>
      <c r="F142" s="8">
        <f>(F90*G$110)+G$111</f>
        <v>1.9968067769453168</v>
      </c>
      <c r="G142" s="8">
        <f>(G90*H$110)+H$111</f>
        <v>2.5147669170070941</v>
      </c>
      <c r="H142" s="8">
        <f>(H90*I$110)+I$111</f>
        <v>1.3902455320733453</v>
      </c>
      <c r="I142" s="8">
        <f>(I90*J$110)+J$111</f>
        <v>1.4372871466798038</v>
      </c>
      <c r="J142" s="8">
        <f>(J90*K$110)+K$111</f>
        <v>1.0356031604906319</v>
      </c>
      <c r="K142" s="8">
        <f>(K90*L$110)+L$111</f>
        <v>0.24289531653572033</v>
      </c>
      <c r="L142" s="8">
        <f>(L90*M$110)+M$111</f>
        <v>0.96177433947427138</v>
      </c>
      <c r="M142" s="8">
        <f>(M90*N$110)+N$111</f>
        <v>0.37987980122916826</v>
      </c>
      <c r="N142" s="8">
        <f>(N90*O$110)+O$111</f>
        <v>0.53999346264797587</v>
      </c>
      <c r="O142" s="8">
        <f>(O90*P$110)+P$111</f>
        <v>0.40423398372839148</v>
      </c>
      <c r="P142" s="8">
        <f>(P90*Q$110)+Q$111</f>
        <v>0.58743716373766452</v>
      </c>
      <c r="Q142" s="8">
        <f>(Q90*R$110)+R$111</f>
        <v>0.28882594659235161</v>
      </c>
      <c r="R142" s="8">
        <f>(R90*S$110)+S$111</f>
        <v>0.51381852834128683</v>
      </c>
      <c r="S142" s="8">
        <f>(S90*T$110)+T$111</f>
        <v>0.34088664758601261</v>
      </c>
      <c r="T142" s="8">
        <f>(T90*U$110)+U$111</f>
        <v>-0.53728344245922854</v>
      </c>
      <c r="U142" s="8">
        <f>(U90*V$110)+V$111</f>
        <v>0.17175572503086867</v>
      </c>
    </row>
    <row r="143" spans="1:21" x14ac:dyDescent="0.35">
      <c r="A143" t="s">
        <v>103</v>
      </c>
      <c r="B143" t="s">
        <v>286</v>
      </c>
      <c r="C143" t="s">
        <v>244</v>
      </c>
      <c r="D143" s="8">
        <f>(D91*E$110)+E$111</f>
        <v>6.8321240268708472</v>
      </c>
      <c r="E143" s="8">
        <f>(E91*F$110)+F$111</f>
        <v>7.8686090683558065</v>
      </c>
      <c r="F143" s="8">
        <f>(F91*G$110)+G$111</f>
        <v>7.3596966208604089</v>
      </c>
      <c r="G143" s="8">
        <f>(G91*H$110)+H$111</f>
        <v>20.214964303333012</v>
      </c>
      <c r="H143" s="8">
        <f>(H91*I$110)+I$111</f>
        <v>3.8185286343948888</v>
      </c>
      <c r="I143" s="8">
        <f>(I91*J$110)+J$111</f>
        <v>12.888222491891852</v>
      </c>
      <c r="J143" s="8">
        <f>(J91*K$110)+K$111</f>
        <v>3.9342967792534793</v>
      </c>
      <c r="K143" s="8">
        <f>(K91*L$110)+L$111</f>
        <v>0.90483409548301608</v>
      </c>
      <c r="L143" s="8">
        <f>(L91*M$110)+M$111</f>
        <v>3.6250460227005141</v>
      </c>
      <c r="M143" s="8">
        <f>(M91*N$110)+N$111</f>
        <v>0.69707548464109059</v>
      </c>
      <c r="N143" s="8">
        <f>(N91*O$110)+O$111</f>
        <v>2.2680766792799467</v>
      </c>
      <c r="O143" s="8">
        <f>(O91*P$110)+P$111</f>
        <v>0.70449858985148839</v>
      </c>
      <c r="P143" s="8">
        <f>(P91*Q$110)+Q$111</f>
        <v>1.302416343212601</v>
      </c>
      <c r="Q143" s="8">
        <f>(Q91*R$110)+R$111</f>
        <v>0.37452871483470729</v>
      </c>
      <c r="R143" s="8">
        <f>(R91*S$110)+S$111</f>
        <v>1.0181887021616232</v>
      </c>
      <c r="S143" s="8">
        <f>(S91*T$110)+T$111</f>
        <v>0.41525780470797702</v>
      </c>
      <c r="T143" s="8">
        <f>(T91*U$110)+U$111</f>
        <v>-0.24583131598667929</v>
      </c>
      <c r="U143" s="8">
        <f>(U91*V$110)+V$111</f>
        <v>7.4042514827891202</v>
      </c>
    </row>
    <row r="144" spans="1:21" x14ac:dyDescent="0.35">
      <c r="A144" t="s">
        <v>105</v>
      </c>
      <c r="B144" t="s">
        <v>287</v>
      </c>
      <c r="C144" t="s">
        <v>244</v>
      </c>
      <c r="D144" s="8">
        <f>(D92*E$110)+E$111</f>
        <v>5.0708836218761713</v>
      </c>
      <c r="E144" s="8">
        <f>(E92*F$110)+F$111</f>
        <v>6.1514041223786382</v>
      </c>
      <c r="F144" s="8">
        <f>(F92*G$110)+G$111</f>
        <v>1.4639984489374311</v>
      </c>
      <c r="G144" s="8">
        <f>(G92*H$110)+H$111</f>
        <v>1.9187821038854653</v>
      </c>
      <c r="H144" s="8">
        <f>(H92*I$110)+I$111</f>
        <v>1.2858578838110424</v>
      </c>
      <c r="I144" s="8">
        <f>(I92*J$110)+J$111</f>
        <v>0.99491973469202366</v>
      </c>
      <c r="J144" s="8">
        <f>(J92*K$110)+K$111</f>
        <v>0.95447688639456429</v>
      </c>
      <c r="K144" s="8">
        <f>(K92*L$110)+L$111</f>
        <v>0.22048046122309806</v>
      </c>
      <c r="L144" s="8">
        <f>(L92*M$110)+M$111</f>
        <v>0.87766552276496468</v>
      </c>
      <c r="M144" s="8">
        <f>(M92*N$110)+N$111</f>
        <v>0.36833633462827903</v>
      </c>
      <c r="N144" s="8">
        <f>(N92*O$110)+O$111</f>
        <v>0.468561628966362</v>
      </c>
      <c r="O144" s="8">
        <f>(O92*P$110)+P$111</f>
        <v>0.39043515761758291</v>
      </c>
      <c r="P144" s="8">
        <f>(P92*Q$110)+Q$111</f>
        <v>0.55360124199186911</v>
      </c>
      <c r="Q144" s="8">
        <f>(Q92*R$110)+R$111</f>
        <v>0.28352005147328452</v>
      </c>
      <c r="R144" s="8">
        <f>(R92*S$110)+S$111</f>
        <v>0.48191397216758819</v>
      </c>
      <c r="S144" s="8">
        <f>(S92*T$110)+T$111</f>
        <v>0.33645699277600882</v>
      </c>
      <c r="T144" s="8">
        <f>(T92*U$110)+U$111</f>
        <v>-0.53013854688728124</v>
      </c>
      <c r="U144" s="8">
        <f>(U92*V$110)+V$111</f>
        <v>-0.18981938637868723</v>
      </c>
    </row>
    <row r="145" spans="1:45" x14ac:dyDescent="0.35">
      <c r="A145" t="s">
        <v>107</v>
      </c>
      <c r="B145" t="s">
        <v>288</v>
      </c>
      <c r="C145" t="s">
        <v>244</v>
      </c>
      <c r="D145" s="8">
        <f>(D93*E$110)+E$111</f>
        <v>28.150451276310733</v>
      </c>
      <c r="E145" s="8">
        <f>(E93*F$110)+F$111</f>
        <v>29.36921713436454</v>
      </c>
      <c r="F145" s="8">
        <f>(F93*G$110)+G$111</f>
        <v>4.3691636997630798</v>
      </c>
      <c r="G145" s="8">
        <f>(G93*H$110)+H$111</f>
        <v>9.5889404941337144</v>
      </c>
      <c r="H145" s="8">
        <f>(H93*I$110)+I$111</f>
        <v>2.1833063170752762</v>
      </c>
      <c r="I145" s="8">
        <f>(I93*J$110)+J$111</f>
        <v>4.7405821471319189</v>
      </c>
      <c r="J145" s="8">
        <f>(J93*K$110)+K$111</f>
        <v>1.8588327566222218</v>
      </c>
      <c r="K145" s="8">
        <f>(K93*L$110)+L$111</f>
        <v>0.39326302041854522</v>
      </c>
      <c r="L145" s="8">
        <f>(L93*M$110)+M$111</f>
        <v>1.8346656148240521</v>
      </c>
      <c r="M145" s="8">
        <f>(M93*N$110)+N$111</f>
        <v>0.53469420285038916</v>
      </c>
      <c r="N145" s="8">
        <f>(N93*O$110)+O$111</f>
        <v>1.6644531556559266</v>
      </c>
      <c r="O145" s="8">
        <f>(O93*P$110)+P$111</f>
        <v>0.6546986650338118</v>
      </c>
      <c r="P145" s="8">
        <f>(P93*Q$110)+Q$111</f>
        <v>1.3790908495820853</v>
      </c>
      <c r="Q145" s="8">
        <f>(Q93*R$110)+R$111</f>
        <v>0.41670956037453999</v>
      </c>
      <c r="R145" s="8">
        <f>(R93*S$110)+S$111</f>
        <v>1.4021076065689453</v>
      </c>
      <c r="S145" s="8">
        <f>(S93*T$110)+T$111</f>
        <v>0.47876982847427219</v>
      </c>
      <c r="T145" s="8">
        <f>(T93*U$110)+U$111</f>
        <v>2.5134818694797998</v>
      </c>
      <c r="U145" s="8">
        <f>(U93*V$110)+V$111</f>
        <v>5.970873218939321</v>
      </c>
    </row>
    <row r="146" spans="1:45" x14ac:dyDescent="0.35">
      <c r="A146" t="s">
        <v>109</v>
      </c>
      <c r="B146" t="s">
        <v>290</v>
      </c>
      <c r="C146" t="s">
        <v>244</v>
      </c>
      <c r="D146" s="8">
        <f>(D94*E$110)+E$111</f>
        <v>25.523229357490951</v>
      </c>
      <c r="E146" s="8">
        <f>(E94*F$110)+F$111</f>
        <v>26.611695777257886</v>
      </c>
      <c r="F146" s="8">
        <f>(F94*G$110)+G$111</f>
        <v>2.574574636397049</v>
      </c>
      <c r="G146" s="8">
        <f>(G94*H$110)+H$111</f>
        <v>3.6725015392849429</v>
      </c>
      <c r="H146" s="8">
        <f>(H94*I$110)+I$111</f>
        <v>1.5531207124854389</v>
      </c>
      <c r="I146" s="8">
        <f>(I94*J$110)+J$111</f>
        <v>2.122142046369067</v>
      </c>
      <c r="J146" s="8">
        <f>(J94*K$110)+K$111</f>
        <v>1.2057226519520805</v>
      </c>
      <c r="K146" s="8">
        <f>(K94*L$110)+L$111</f>
        <v>0.28300647632682607</v>
      </c>
      <c r="L146" s="8">
        <f>(L94*M$110)+M$111</f>
        <v>1.1386566304681687</v>
      </c>
      <c r="M146" s="8">
        <f>(M94*N$110)+N$111</f>
        <v>0.40660491667801557</v>
      </c>
      <c r="N146" s="8">
        <f>(N94*O$110)+O$111</f>
        <v>0.71902924219001796</v>
      </c>
      <c r="O146" s="8">
        <f>(O94*P$110)+P$111</f>
        <v>0.44289258298658318</v>
      </c>
      <c r="P146" s="8">
        <f>(P94*Q$110)+Q$111</f>
        <v>0.70778871875412697</v>
      </c>
      <c r="Q146" s="8">
        <f>(Q94*R$110)+R$111</f>
        <v>0.30642230432123219</v>
      </c>
      <c r="R146" s="8">
        <f>(R94*S$110)+S$111</f>
        <v>0.6326929442535324</v>
      </c>
      <c r="S146" s="8">
        <f>(S94*T$110)+T$111</f>
        <v>0.36139663868315586</v>
      </c>
      <c r="T146" s="8">
        <f>(T94*U$110)+U$111</f>
        <v>-0.41492004514673603</v>
      </c>
      <c r="U146" s="8">
        <f>(U94*V$110)+V$111</f>
        <v>1.3308360371873724</v>
      </c>
    </row>
    <row r="147" spans="1:45" x14ac:dyDescent="0.35">
      <c r="A147" t="s">
        <v>111</v>
      </c>
      <c r="B147" t="s">
        <v>289</v>
      </c>
      <c r="C147" t="s">
        <v>244</v>
      </c>
      <c r="D147" s="8">
        <f>(D95*E$110)+E$111</f>
        <v>15.480620244087911</v>
      </c>
      <c r="E147" s="8">
        <f>(E95*F$110)+F$111</f>
        <v>16.611532640273502</v>
      </c>
      <c r="F147" s="8">
        <f>(F95*G$110)+G$111</f>
        <v>4.3011981070591023</v>
      </c>
      <c r="G147" s="8">
        <f>(G95*H$110)+H$111</f>
        <v>11.105475396270201</v>
      </c>
      <c r="H147" s="8">
        <f>(H95*I$110)+I$111</f>
        <v>2.1559986237497992</v>
      </c>
      <c r="I147" s="8">
        <f>(I95*J$110)+J$111</f>
        <v>4.647065194082737</v>
      </c>
      <c r="J147" s="8">
        <f>(J95*K$110)+K$111</f>
        <v>1.7482144518317653</v>
      </c>
      <c r="K147" s="8">
        <f>(K95*L$110)+L$111</f>
        <v>0.39560293527461576</v>
      </c>
      <c r="L147" s="8">
        <f>(L95*M$110)+M$111</f>
        <v>1.6179418616823813</v>
      </c>
      <c r="M147" s="8">
        <f>(M95*N$110)+N$111</f>
        <v>0.47755386215819856</v>
      </c>
      <c r="N147" s="8">
        <f>(N95*O$110)+O$111</f>
        <v>1.2019446458796623</v>
      </c>
      <c r="O147" s="8">
        <f>(O95*P$110)+P$111</f>
        <v>0.54000436529889684</v>
      </c>
      <c r="P147" s="8">
        <f>(P95*Q$110)+Q$111</f>
        <v>0.9880637089449158</v>
      </c>
      <c r="Q147" s="8">
        <f>(Q95*R$110)+R$111</f>
        <v>0.35088449910508568</v>
      </c>
      <c r="R147" s="8">
        <f>(R95*S$110)+S$111</f>
        <v>0.91988683781750691</v>
      </c>
      <c r="S147" s="8">
        <f>(S95*T$110)+T$111</f>
        <v>0.40325918964082641</v>
      </c>
      <c r="T147" s="8">
        <f>(T95*U$110)+U$111</f>
        <v>0.37042075061464086</v>
      </c>
      <c r="U147" s="8">
        <f>(U95*V$110)+V$111</f>
        <v>3.0672813535212566</v>
      </c>
    </row>
    <row r="148" spans="1:45" x14ac:dyDescent="0.35">
      <c r="A148" t="s">
        <v>113</v>
      </c>
      <c r="B148" t="s">
        <v>291</v>
      </c>
      <c r="C148" t="s">
        <v>244</v>
      </c>
      <c r="D148" s="8">
        <f>(D96*E$110)+E$111</f>
        <v>42.96813625232474</v>
      </c>
      <c r="E148" s="8">
        <f>(E96*F$110)+F$111</f>
        <v>44.112170326755397</v>
      </c>
      <c r="F148" s="8">
        <f>(F96*G$110)+G$111</f>
        <v>3.7963176203409708</v>
      </c>
      <c r="G148" s="8">
        <f>(G96*H$110)+H$111</f>
        <v>7.4826445100301795</v>
      </c>
      <c r="H148" s="8">
        <f>(H96*I$110)+I$111</f>
        <v>1.878504819936806</v>
      </c>
      <c r="I148" s="8">
        <f>(I96*J$110)+J$111</f>
        <v>3.3885242988501321</v>
      </c>
      <c r="J148" s="8">
        <f>(J96*K$110)+K$111</f>
        <v>1.4293602408562653</v>
      </c>
      <c r="K148" s="8">
        <f>(K96*L$110)+L$111</f>
        <v>0.32924090296890685</v>
      </c>
      <c r="L148" s="8">
        <f>(L96*M$110)+M$111</f>
        <v>1.3292268970310785</v>
      </c>
      <c r="M148" s="8">
        <f>(M96*N$110)+N$111</f>
        <v>0.42904959103945528</v>
      </c>
      <c r="N148" s="8">
        <f>(N96*O$110)+O$111</f>
        <v>0.85990087529592996</v>
      </c>
      <c r="O148" s="8">
        <f>(O96*P$110)+P$111</f>
        <v>0.4705074066702376</v>
      </c>
      <c r="P148" s="8">
        <f>(P96*Q$110)+Q$111</f>
        <v>0.77045008939912862</v>
      </c>
      <c r="Q148" s="8">
        <f>(Q96*R$110)+R$111</f>
        <v>0.31475744999049099</v>
      </c>
      <c r="R148" s="8">
        <f>(R96*S$110)+S$111</f>
        <v>0.67603566113964442</v>
      </c>
      <c r="S148" s="8">
        <f>(S96*T$110)+T$111</f>
        <v>0.36674933317643149</v>
      </c>
      <c r="T148" s="8">
        <f>(T96*U$110)+U$111</f>
        <v>-0.27874275195585724</v>
      </c>
      <c r="U148" s="8">
        <f>(U96*V$110)+V$111</f>
        <v>1.1135354228143095</v>
      </c>
    </row>
    <row r="149" spans="1:45" x14ac:dyDescent="0.35">
      <c r="A149" t="s">
        <v>62</v>
      </c>
      <c r="B149" t="s">
        <v>26</v>
      </c>
      <c r="C149" t="s">
        <v>244</v>
      </c>
      <c r="D149" s="8">
        <f>(D97*E$110)+E$111</f>
        <v>3.7097323304340573</v>
      </c>
      <c r="E149" s="8">
        <f>(E97*F$110)+F$111</f>
        <v>4.7757385477493886</v>
      </c>
      <c r="F149" s="8">
        <f>(F97*G$110)+G$111</f>
        <v>1.117963533629635</v>
      </c>
      <c r="G149" s="8">
        <f>(G97*H$110)+H$111</f>
        <v>1.2240878442192076</v>
      </c>
      <c r="H149" s="8">
        <f>(H97*I$110)+I$111</f>
        <v>1.2065877483558964</v>
      </c>
      <c r="I149" s="8">
        <f>(I97*J$110)+J$111</f>
        <v>0.66983879304317506</v>
      </c>
      <c r="J149" s="8">
        <f>(J97*K$110)+K$111</f>
        <v>0.88737969724010934</v>
      </c>
      <c r="K149" s="8">
        <f>(K97*L$110)+L$111</f>
        <v>0.20807586710180259</v>
      </c>
      <c r="L149" s="8">
        <f>(L97*M$110)+M$111</f>
        <v>0.81585615781595511</v>
      </c>
      <c r="M149" s="8">
        <f>(M97*N$110)+N$111</f>
        <v>0.36358403144731272</v>
      </c>
      <c r="N149" s="8">
        <f>(N97*O$110)+O$111</f>
        <v>0.41260156811882581</v>
      </c>
      <c r="O149" s="8">
        <f>(O97*P$110)+P$111</f>
        <v>0.37931851793536475</v>
      </c>
      <c r="P149" s="8">
        <f>(P97*Q$110)+Q$111</f>
        <v>0.52006773443469867</v>
      </c>
      <c r="Q149" s="8">
        <f>(Q97*R$110)+R$111</f>
        <v>0.27945681161162639</v>
      </c>
      <c r="R149" s="8">
        <f>(R97*S$110)+S$111</f>
        <v>0.45144939227718717</v>
      </c>
      <c r="S149" s="8">
        <f>(S97*T$110)+T$111</f>
        <v>0.33266351703927499</v>
      </c>
      <c r="T149" s="8">
        <f>(T97*U$110)+U$111</f>
        <v>-0.6702971898130301</v>
      </c>
      <c r="U149" s="8">
        <f>(U97*V$110)+V$111</f>
        <v>-0.58046556616160883</v>
      </c>
    </row>
    <row r="150" spans="1:45" x14ac:dyDescent="0.35">
      <c r="A150" t="s">
        <v>59</v>
      </c>
      <c r="B150" t="s">
        <v>272</v>
      </c>
      <c r="C150" t="s">
        <v>244</v>
      </c>
      <c r="D150" s="8">
        <f>(D98*E$110)+E$111</f>
        <v>3.5504912902365229</v>
      </c>
      <c r="E150" s="8">
        <f>(E98*F$110)+F$111</f>
        <v>4.6158855354756589</v>
      </c>
      <c r="F150" s="8">
        <f>(F98*G$110)+G$111</f>
        <v>12.153863590044741</v>
      </c>
      <c r="G150" s="8">
        <f>(G98*H$110)+H$111</f>
        <v>12.167131589939091</v>
      </c>
      <c r="H150" s="8">
        <f>(H98*I$110)+I$111</f>
        <v>12.180957782709317</v>
      </c>
      <c r="I150" s="8">
        <f>(I98*J$110)+J$111</f>
        <v>12.157755259920414</v>
      </c>
      <c r="J150" s="8">
        <f>(J98*K$110)+K$111</f>
        <v>12.332155043933144</v>
      </c>
      <c r="K150" s="8">
        <f>(K98*L$110)+L$111</f>
        <v>12.185974949604281</v>
      </c>
      <c r="L150" s="8">
        <f>(L98*M$110)+M$111</f>
        <v>12.329198566257956</v>
      </c>
      <c r="M150" s="8">
        <f>(M98*N$110)+N$111</f>
        <v>12.166941922145298</v>
      </c>
      <c r="N150" s="8">
        <f>(N98*O$110)+O$111</f>
        <v>11.989593102031003</v>
      </c>
      <c r="O150" s="8">
        <f>(O98*P$110)+P$111</f>
        <v>12.194984087435341</v>
      </c>
      <c r="P150" s="8">
        <f>(P98*Q$110)+Q$111</f>
        <v>12.008838592214465</v>
      </c>
      <c r="Q150" s="8">
        <f>(Q98*R$110)+R$111</f>
        <v>12.161778729123046</v>
      </c>
      <c r="R150" s="8">
        <f>(R98*S$110)+S$111</f>
        <v>12.058978897619896</v>
      </c>
      <c r="S150" s="8">
        <f>(S98*T$110)+T$111</f>
        <v>12.061185794316131</v>
      </c>
      <c r="T150" s="8">
        <f>(T98*U$110)+U$111</f>
        <v>10.487390437204866</v>
      </c>
      <c r="U150" s="8">
        <f>(U98*V$110)+V$111</f>
        <v>10.370698272646885</v>
      </c>
    </row>
    <row r="151" spans="1:45" x14ac:dyDescent="0.35">
      <c r="A151" t="s">
        <v>62</v>
      </c>
      <c r="B151" t="s">
        <v>26</v>
      </c>
      <c r="C151" t="s">
        <v>244</v>
      </c>
      <c r="D151" s="8">
        <f>(D99*E$110)+E$111</f>
        <v>3.7000790719727039</v>
      </c>
      <c r="E151" s="8">
        <f>(E99*F$110)+F$111</f>
        <v>4.7646542653026733</v>
      </c>
      <c r="F151" s="8">
        <f>(F99*G$110)+G$111</f>
        <v>1.120179257346418</v>
      </c>
      <c r="G151" s="8">
        <f>(G99*H$110)+H$111</f>
        <v>1.2257273407656357</v>
      </c>
      <c r="H151" s="8">
        <f>(H99*I$110)+I$111</f>
        <v>1.2094978902783111</v>
      </c>
      <c r="I151" s="8">
        <f>(I99*J$110)+J$111</f>
        <v>0.67144705100790858</v>
      </c>
      <c r="J151" s="8">
        <f>(J99*K$110)+K$111</f>
        <v>0.8903512808189642</v>
      </c>
      <c r="K151" s="8">
        <f>(K99*L$110)+L$111</f>
        <v>0.21101149884866083</v>
      </c>
      <c r="L151" s="8">
        <f>(L99*M$110)+M$111</f>
        <v>0.81857844290684634</v>
      </c>
      <c r="M151" s="8">
        <f>(M99*N$110)+N$111</f>
        <v>0.36633613138693005</v>
      </c>
      <c r="N151" s="8">
        <f>(N99*O$110)+O$111</f>
        <v>0.41536026574667556</v>
      </c>
      <c r="O151" s="8">
        <f>(O99*P$110)+P$111</f>
        <v>0.38211097380695169</v>
      </c>
      <c r="P151" s="8">
        <f>(P99*Q$110)+Q$111</f>
        <v>0.52266342321607229</v>
      </c>
      <c r="Q151" s="8">
        <f>(Q99*R$110)+R$111</f>
        <v>0.28181261560001797</v>
      </c>
      <c r="R151" s="8">
        <f>(R99*S$110)+S$111</f>
        <v>0.45397823574251389</v>
      </c>
      <c r="S151" s="8">
        <f>(S99*T$110)+T$111</f>
        <v>0.33502908466468478</v>
      </c>
      <c r="T151" s="8">
        <f>(T99*U$110)+U$111</f>
        <v>-0.66114719328562943</v>
      </c>
      <c r="U151" s="8">
        <f>(U99*V$110)+V$111</f>
        <v>-0.57512571597225637</v>
      </c>
    </row>
    <row r="152" spans="1:45" x14ac:dyDescent="0.35">
      <c r="A152" t="s">
        <v>62</v>
      </c>
      <c r="B152" t="s">
        <v>26</v>
      </c>
      <c r="C152" t="s">
        <v>244</v>
      </c>
      <c r="D152" s="8">
        <f>(D100*E$110)+E$111</f>
        <v>3.7064055590124521</v>
      </c>
      <c r="E152" s="8">
        <f>(E100*F$110)+F$111</f>
        <v>4.7680357145553538</v>
      </c>
      <c r="F152" s="8">
        <f>(F100*G$110)+G$111</f>
        <v>1.1176425439060083</v>
      </c>
      <c r="G152" s="8">
        <f>(G100*H$110)+H$111</f>
        <v>1.2231057892515973</v>
      </c>
      <c r="H152" s="8">
        <f>(H100*I$110)+I$111</f>
        <v>1.2237340203656015</v>
      </c>
      <c r="I152" s="8">
        <f>(I100*J$110)+J$111</f>
        <v>0.66915572320593175</v>
      </c>
      <c r="J152" s="8">
        <f>(J100*K$110)+K$111</f>
        <v>0.88731747820806883</v>
      </c>
      <c r="K152" s="8">
        <f>(K100*L$110)+L$111</f>
        <v>0.2313074976999468</v>
      </c>
      <c r="L152" s="8">
        <f>(L100*M$110)+M$111</f>
        <v>0.81539349779338521</v>
      </c>
      <c r="M152" s="8">
        <f>(M100*N$110)+N$111</f>
        <v>0.40681890989379887</v>
      </c>
      <c r="N152" s="8">
        <f>(N100*O$110)+O$111</f>
        <v>0.41289821207239785</v>
      </c>
      <c r="O152" s="8">
        <f>(O100*P$110)+P$111</f>
        <v>0.37954942925451413</v>
      </c>
      <c r="P152" s="8">
        <f>(P100*Q$110)+Q$111</f>
        <v>0.52029853885023292</v>
      </c>
      <c r="Q152" s="8">
        <f>(Q100*R$110)+R$111</f>
        <v>0.27948187423781834</v>
      </c>
      <c r="R152" s="8">
        <f>(R100*S$110)+S$111</f>
        <v>0.451097618149429</v>
      </c>
      <c r="S152" s="8">
        <f>(S100*T$110)+T$111</f>
        <v>0.33315174954135207</v>
      </c>
      <c r="T152" s="8">
        <f>(T100*U$110)+U$111</f>
        <v>-0.6675178900686175</v>
      </c>
      <c r="U152" s="8">
        <f>(U100*V$110)+V$111</f>
        <v>-0.57964968254455163</v>
      </c>
    </row>
    <row r="155" spans="1:45" ht="23.5" x14ac:dyDescent="0.55000000000000004">
      <c r="A155" s="42" t="s">
        <v>333</v>
      </c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45" x14ac:dyDescent="0.35">
      <c r="A156" s="15" t="s">
        <v>1</v>
      </c>
      <c r="B156" s="15" t="s">
        <v>292</v>
      </c>
      <c r="C156" s="15" t="s">
        <v>243</v>
      </c>
      <c r="D156" s="15" t="s">
        <v>181</v>
      </c>
      <c r="E156" s="15" t="s">
        <v>182</v>
      </c>
      <c r="F156" s="15" t="s">
        <v>183</v>
      </c>
      <c r="G156" s="15" t="s">
        <v>184</v>
      </c>
      <c r="H156" s="15" t="s">
        <v>185</v>
      </c>
      <c r="I156" s="15" t="s">
        <v>186</v>
      </c>
      <c r="J156" s="15" t="s">
        <v>187</v>
      </c>
      <c r="K156" s="15" t="s">
        <v>188</v>
      </c>
      <c r="L156" s="15" t="s">
        <v>189</v>
      </c>
      <c r="M156" s="15" t="s">
        <v>190</v>
      </c>
      <c r="N156" s="15" t="s">
        <v>191</v>
      </c>
      <c r="O156" s="15" t="s">
        <v>192</v>
      </c>
      <c r="P156" s="15" t="s">
        <v>193</v>
      </c>
      <c r="Q156" s="15" t="s">
        <v>194</v>
      </c>
      <c r="R156" s="15" t="s">
        <v>195</v>
      </c>
      <c r="S156" s="15" t="s">
        <v>196</v>
      </c>
      <c r="T156" s="17" t="s">
        <v>176</v>
      </c>
      <c r="U156" s="17" t="s">
        <v>179</v>
      </c>
    </row>
    <row r="157" spans="1:45" x14ac:dyDescent="0.35">
      <c r="A157" t="str">
        <f t="shared" ref="A157:U157" si="10">A127</f>
        <v>ccb1</v>
      </c>
      <c r="B157" t="str">
        <f t="shared" si="10"/>
        <v>Blank</v>
      </c>
      <c r="C157" t="str">
        <f t="shared" si="10"/>
        <v>ppb</v>
      </c>
      <c r="D157" s="8">
        <f t="shared" si="10"/>
        <v>5.3407789020456953</v>
      </c>
      <c r="E157" s="8">
        <f t="shared" si="10"/>
        <v>6.4221822751705231</v>
      </c>
      <c r="F157" s="8">
        <f t="shared" si="10"/>
        <v>1.1188214717304332</v>
      </c>
      <c r="G157" s="8">
        <f t="shared" si="10"/>
        <v>1.2236967408258059</v>
      </c>
      <c r="H157" s="8">
        <f t="shared" si="10"/>
        <v>1.2075668223707061</v>
      </c>
      <c r="I157" s="8">
        <f t="shared" si="10"/>
        <v>0.66950094298331586</v>
      </c>
      <c r="J157" s="8">
        <f t="shared" si="10"/>
        <v>0.88761875963599723</v>
      </c>
      <c r="K157" s="8">
        <f t="shared" si="10"/>
        <v>0.20927244603370967</v>
      </c>
      <c r="L157" s="8">
        <f t="shared" si="10"/>
        <v>0.81611897225237695</v>
      </c>
      <c r="M157" s="8">
        <f t="shared" si="10"/>
        <v>0.36376804081288405</v>
      </c>
      <c r="N157" s="8">
        <f t="shared" si="10"/>
        <v>0.41387226777565006</v>
      </c>
      <c r="O157" s="8">
        <f t="shared" si="10"/>
        <v>0.38074262098639661</v>
      </c>
      <c r="P157" s="8">
        <f t="shared" si="10"/>
        <v>0.52101671280788864</v>
      </c>
      <c r="Q157" s="8">
        <f t="shared" si="10"/>
        <v>0.28055674195772756</v>
      </c>
      <c r="R157" s="8">
        <f t="shared" si="10"/>
        <v>0.45266390956318098</v>
      </c>
      <c r="S157" s="8">
        <f t="shared" si="10"/>
        <v>0.3339909060416173</v>
      </c>
      <c r="T157" s="8">
        <f t="shared" si="10"/>
        <v>-0.67270032889961362</v>
      </c>
      <c r="U157" s="8">
        <f t="shared" si="10"/>
        <v>-0.58187989233047832</v>
      </c>
      <c r="V157" s="15"/>
    </row>
    <row r="158" spans="1:45" x14ac:dyDescent="0.35">
      <c r="A158" t="str">
        <f t="shared" ref="A158:U158" si="11">A128</f>
        <v>ccb2</v>
      </c>
      <c r="B158" t="str">
        <f t="shared" si="11"/>
        <v>Blank</v>
      </c>
      <c r="C158" t="str">
        <f t="shared" si="11"/>
        <v>ppb</v>
      </c>
      <c r="D158" s="8">
        <f t="shared" si="11"/>
        <v>3.9396129180014561</v>
      </c>
      <c r="E158" s="8">
        <f t="shared" si="11"/>
        <v>5.0082671548008921</v>
      </c>
      <c r="F158" s="8">
        <f t="shared" si="11"/>
        <v>1.1176696808886628</v>
      </c>
      <c r="G158" s="8">
        <f t="shared" si="11"/>
        <v>1.2225614276257633</v>
      </c>
      <c r="H158" s="8">
        <f t="shared" si="11"/>
        <v>1.2065669072333078</v>
      </c>
      <c r="I158" s="8">
        <f t="shared" si="11"/>
        <v>0.6687545705120238</v>
      </c>
      <c r="J158" s="8">
        <f t="shared" si="11"/>
        <v>0.88709432754249029</v>
      </c>
      <c r="K158" s="8">
        <f t="shared" si="11"/>
        <v>0.20813708681432125</v>
      </c>
      <c r="L158" s="8">
        <f t="shared" si="11"/>
        <v>0.81557862685926552</v>
      </c>
      <c r="M158" s="8">
        <f t="shared" si="11"/>
        <v>0.36271009495586237</v>
      </c>
      <c r="N158" s="8">
        <f t="shared" si="11"/>
        <v>0.41234469109808869</v>
      </c>
      <c r="O158" s="8">
        <f t="shared" si="11"/>
        <v>0.37977887524861226</v>
      </c>
      <c r="P158" s="8">
        <f t="shared" si="11"/>
        <v>0.52073334610504418</v>
      </c>
      <c r="Q158" s="8">
        <f t="shared" si="11"/>
        <v>0.27952441637802655</v>
      </c>
      <c r="R158" s="8">
        <f t="shared" si="11"/>
        <v>0.45127704664974899</v>
      </c>
      <c r="S158" s="8">
        <f t="shared" si="11"/>
        <v>0.33291251458877114</v>
      </c>
      <c r="T158" s="8">
        <f t="shared" si="11"/>
        <v>-0.672780336192777</v>
      </c>
      <c r="U158" s="8">
        <f t="shared" si="11"/>
        <v>-0.58226358115534882</v>
      </c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</row>
    <row r="159" spans="1:45" x14ac:dyDescent="0.35">
      <c r="A159" t="str">
        <f t="shared" ref="A159:U159" si="12">A129</f>
        <v>ccb3</v>
      </c>
      <c r="B159" t="str">
        <f t="shared" si="12"/>
        <v>Blank</v>
      </c>
      <c r="C159" t="str">
        <f t="shared" si="12"/>
        <v>ppb</v>
      </c>
      <c r="D159" s="8">
        <f t="shared" si="12"/>
        <v>3.7964104387043873</v>
      </c>
      <c r="E159" s="8">
        <f t="shared" si="12"/>
        <v>4.8550421335844138</v>
      </c>
      <c r="F159" s="8">
        <f t="shared" si="12"/>
        <v>1.1173549880126159</v>
      </c>
      <c r="G159" s="8">
        <f t="shared" si="12"/>
        <v>1.2222136261450629</v>
      </c>
      <c r="H159" s="8">
        <f t="shared" si="12"/>
        <v>1.2063310607820554</v>
      </c>
      <c r="I159" s="8">
        <f t="shared" si="12"/>
        <v>0.66871603488760645</v>
      </c>
      <c r="J159" s="8">
        <f t="shared" si="12"/>
        <v>0.88701424587798361</v>
      </c>
      <c r="K159" s="8">
        <f t="shared" si="12"/>
        <v>0.20753534399208542</v>
      </c>
      <c r="L159" s="8">
        <f t="shared" si="12"/>
        <v>0.81530193269699691</v>
      </c>
      <c r="M159" s="8">
        <f t="shared" si="12"/>
        <v>0.36227569357693007</v>
      </c>
      <c r="N159" s="8">
        <f t="shared" si="12"/>
        <v>0.4121777531204795</v>
      </c>
      <c r="O159" s="8">
        <f t="shared" si="12"/>
        <v>0.37942670925879013</v>
      </c>
      <c r="P159" s="8">
        <f t="shared" si="12"/>
        <v>0.52002279720627786</v>
      </c>
      <c r="Q159" s="8">
        <f t="shared" si="12"/>
        <v>0.2792767714550034</v>
      </c>
      <c r="R159" s="8">
        <f t="shared" si="12"/>
        <v>0.45119721885989283</v>
      </c>
      <c r="S159" s="8">
        <f t="shared" si="12"/>
        <v>0.33247431890297002</v>
      </c>
      <c r="T159" s="8">
        <f t="shared" si="12"/>
        <v>-0.67311863355956814</v>
      </c>
      <c r="U159" s="8">
        <f t="shared" si="12"/>
        <v>-0.58232811008304275</v>
      </c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</row>
    <row r="160" spans="1:45" x14ac:dyDescent="0.35">
      <c r="A160" t="str">
        <f t="shared" ref="A160:U160" si="13">A130</f>
        <v>ccb4</v>
      </c>
      <c r="B160" t="str">
        <f t="shared" si="13"/>
        <v>Blank</v>
      </c>
      <c r="C160" t="str">
        <f t="shared" si="13"/>
        <v>ppb</v>
      </c>
      <c r="D160" s="8">
        <f t="shared" si="13"/>
        <v>3.7570859581869036</v>
      </c>
      <c r="E160" s="8">
        <f t="shared" si="13"/>
        <v>4.8302896087650478</v>
      </c>
      <c r="F160" s="8">
        <f t="shared" si="13"/>
        <v>1.1172533004111111</v>
      </c>
      <c r="G160" s="8">
        <f t="shared" si="13"/>
        <v>1.2223955696340949</v>
      </c>
      <c r="H160" s="8">
        <f t="shared" si="13"/>
        <v>1.20630494884183</v>
      </c>
      <c r="I160" s="8">
        <f t="shared" si="13"/>
        <v>0.66899948942130461</v>
      </c>
      <c r="J160" s="8">
        <f t="shared" si="13"/>
        <v>0.88746222646860617</v>
      </c>
      <c r="K160" s="8">
        <f t="shared" si="13"/>
        <v>0.20787763511186672</v>
      </c>
      <c r="L160" s="8">
        <f t="shared" si="13"/>
        <v>0.81509269433725251</v>
      </c>
      <c r="M160" s="8">
        <f t="shared" si="13"/>
        <v>0.36228478246195006</v>
      </c>
      <c r="N160" s="8">
        <f t="shared" si="13"/>
        <v>0.41213624563056778</v>
      </c>
      <c r="O160" s="8">
        <f t="shared" si="13"/>
        <v>0.37942380184119834</v>
      </c>
      <c r="P160" s="8">
        <f t="shared" si="13"/>
        <v>0.51974897263259556</v>
      </c>
      <c r="Q160" s="8">
        <f t="shared" si="13"/>
        <v>0.27927370291238623</v>
      </c>
      <c r="R160" s="8">
        <f t="shared" si="13"/>
        <v>0.45156845339997059</v>
      </c>
      <c r="S160" s="8">
        <f t="shared" si="13"/>
        <v>0.33261654804516938</v>
      </c>
      <c r="T160" s="8">
        <f t="shared" si="13"/>
        <v>-0.67380608991575874</v>
      </c>
      <c r="U160" s="8">
        <f t="shared" si="13"/>
        <v>-0.58211340731117334</v>
      </c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</row>
    <row r="161" spans="1:48" x14ac:dyDescent="0.35">
      <c r="A161" t="str">
        <f t="shared" ref="A161:U161" si="14">A131</f>
        <v>ccb5</v>
      </c>
      <c r="B161" t="str">
        <f t="shared" si="14"/>
        <v>Blank</v>
      </c>
      <c r="C161" t="str">
        <f t="shared" si="14"/>
        <v>ppb</v>
      </c>
      <c r="D161" s="8">
        <f t="shared" si="14"/>
        <v>3.7539189522142928</v>
      </c>
      <c r="E161" s="8">
        <f t="shared" si="14"/>
        <v>4.8259379373639932</v>
      </c>
      <c r="F161" s="8">
        <f t="shared" si="14"/>
        <v>1.1174815418055006</v>
      </c>
      <c r="G161" s="8">
        <f t="shared" si="14"/>
        <v>1.222464215255948</v>
      </c>
      <c r="H161" s="8">
        <f t="shared" si="14"/>
        <v>1.206308276132213</v>
      </c>
      <c r="I161" s="8">
        <f t="shared" si="14"/>
        <v>0.66849378710531626</v>
      </c>
      <c r="J161" s="8">
        <f t="shared" si="14"/>
        <v>0.88693351254814146</v>
      </c>
      <c r="K161" s="8">
        <f t="shared" si="14"/>
        <v>0.20798418311948907</v>
      </c>
      <c r="L161" s="8">
        <f t="shared" si="14"/>
        <v>0.81554399993079407</v>
      </c>
      <c r="M161" s="8">
        <f t="shared" si="14"/>
        <v>0.3624662076605964</v>
      </c>
      <c r="N161" s="8">
        <f t="shared" si="14"/>
        <v>0.41306132092822367</v>
      </c>
      <c r="O161" s="8">
        <f t="shared" si="14"/>
        <v>0.37953377498946922</v>
      </c>
      <c r="P161" s="8">
        <f t="shared" si="14"/>
        <v>0.52039345012312943</v>
      </c>
      <c r="Q161" s="8">
        <f t="shared" si="14"/>
        <v>0.27940566879340567</v>
      </c>
      <c r="R161" s="8">
        <f t="shared" si="14"/>
        <v>0.45178569697172055</v>
      </c>
      <c r="S161" s="8">
        <f t="shared" si="14"/>
        <v>0.33259779444129361</v>
      </c>
      <c r="T161" s="8">
        <f t="shared" si="14"/>
        <v>-0.6737187278761253</v>
      </c>
      <c r="U161" s="8">
        <f t="shared" si="14"/>
        <v>-0.58243247889439165</v>
      </c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8"/>
      <c r="AL161" s="68"/>
      <c r="AM161" s="68"/>
      <c r="AN161" s="68"/>
      <c r="AO161" s="68"/>
      <c r="AP161" s="68"/>
      <c r="AQ161" s="68"/>
      <c r="AR161" s="68"/>
      <c r="AS161" s="68"/>
      <c r="AT161" s="15"/>
      <c r="AU161" s="15"/>
      <c r="AV161" s="15"/>
    </row>
    <row r="162" spans="1:48" x14ac:dyDescent="0.35">
      <c r="A162" t="str">
        <f t="shared" ref="A162:U162" si="15">A134</f>
        <v>ccb</v>
      </c>
      <c r="B162" t="str">
        <f t="shared" si="15"/>
        <v>Blank</v>
      </c>
      <c r="C162" t="str">
        <f t="shared" si="15"/>
        <v>ppb</v>
      </c>
      <c r="D162" s="8">
        <f t="shared" si="15"/>
        <v>3.6933754970565431</v>
      </c>
      <c r="E162" s="8">
        <f t="shared" si="15"/>
        <v>4.7669426690949788</v>
      </c>
      <c r="F162" s="8">
        <f t="shared" si="15"/>
        <v>1.1229688391990686</v>
      </c>
      <c r="G162" s="8">
        <f t="shared" si="15"/>
        <v>1.2277888148648193</v>
      </c>
      <c r="H162" s="8">
        <f t="shared" si="15"/>
        <v>1.2119461499828987</v>
      </c>
      <c r="I162" s="8">
        <f t="shared" si="15"/>
        <v>0.6744422898590543</v>
      </c>
      <c r="J162" s="8">
        <f t="shared" si="15"/>
        <v>0.89286286166697271</v>
      </c>
      <c r="K162" s="8">
        <f t="shared" si="15"/>
        <v>0.21334128456473941</v>
      </c>
      <c r="L162" s="8">
        <f t="shared" si="15"/>
        <v>0.82073139437421894</v>
      </c>
      <c r="M162" s="8">
        <f t="shared" si="15"/>
        <v>0.36805963502283129</v>
      </c>
      <c r="N162" s="8">
        <f t="shared" si="15"/>
        <v>0.41864748395190482</v>
      </c>
      <c r="O162" s="8">
        <f t="shared" si="15"/>
        <v>0.38528986507947305</v>
      </c>
      <c r="P162" s="8">
        <f t="shared" si="15"/>
        <v>0.52587029076298375</v>
      </c>
      <c r="Q162" s="8">
        <f t="shared" si="15"/>
        <v>0.28566873948953481</v>
      </c>
      <c r="R162" s="8">
        <f t="shared" si="15"/>
        <v>0.45666459441411006</v>
      </c>
      <c r="S162" s="8">
        <f t="shared" si="15"/>
        <v>0.33811736277544457</v>
      </c>
      <c r="T162" s="8">
        <f t="shared" si="15"/>
        <v>-0.66377888667328255</v>
      </c>
      <c r="U162" s="8">
        <f t="shared" si="15"/>
        <v>-0.57699507642924031</v>
      </c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</row>
    <row r="163" spans="1:48" s="15" customFormat="1" x14ac:dyDescent="0.35">
      <c r="A163" t="str">
        <f t="shared" ref="A163:U163" si="16">A135</f>
        <v>ccb</v>
      </c>
      <c r="B163" t="str">
        <f t="shared" si="16"/>
        <v>Blank</v>
      </c>
      <c r="C163" t="str">
        <f t="shared" si="16"/>
        <v>ppb</v>
      </c>
      <c r="D163" s="8">
        <f t="shared" si="16"/>
        <v>3.7039421747624632</v>
      </c>
      <c r="E163" s="8">
        <f t="shared" si="16"/>
        <v>4.7754143803710321</v>
      </c>
      <c r="F163" s="8">
        <f t="shared" si="16"/>
        <v>1.1186146581579719</v>
      </c>
      <c r="G163" s="8">
        <f t="shared" si="16"/>
        <v>1.2240837978546619</v>
      </c>
      <c r="H163" s="8">
        <f t="shared" si="16"/>
        <v>1.2076049778306424</v>
      </c>
      <c r="I163" s="8">
        <f t="shared" si="16"/>
        <v>0.66943202325699547</v>
      </c>
      <c r="J163" s="8">
        <f t="shared" si="16"/>
        <v>0.88912725670640658</v>
      </c>
      <c r="K163" s="8">
        <f t="shared" si="16"/>
        <v>0.20917105153545748</v>
      </c>
      <c r="L163" s="8">
        <f t="shared" si="16"/>
        <v>0.81723716522161205</v>
      </c>
      <c r="M163" s="8">
        <f t="shared" si="16"/>
        <v>0.36400894343660994</v>
      </c>
      <c r="N163" s="8">
        <f t="shared" si="16"/>
        <v>0.41384722071567254</v>
      </c>
      <c r="O163" s="8">
        <f t="shared" si="16"/>
        <v>0.38087193427974625</v>
      </c>
      <c r="P163" s="8">
        <f t="shared" si="16"/>
        <v>0.52136580979599345</v>
      </c>
      <c r="Q163" s="8">
        <f t="shared" si="16"/>
        <v>0.28083796330204763</v>
      </c>
      <c r="R163" s="8">
        <f t="shared" si="16"/>
        <v>0.45288439920731427</v>
      </c>
      <c r="S163" s="8">
        <f t="shared" si="16"/>
        <v>0.33420462456287314</v>
      </c>
      <c r="T163" s="8">
        <f t="shared" si="16"/>
        <v>-0.6709551843138708</v>
      </c>
      <c r="U163" s="8">
        <f t="shared" si="16"/>
        <v>-0.58104979593497252</v>
      </c>
      <c r="V163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7"/>
      <c r="AL163" s="67"/>
      <c r="AM163" s="67"/>
      <c r="AN163" s="67"/>
      <c r="AO163" s="67"/>
      <c r="AP163" s="67"/>
      <c r="AQ163" s="67"/>
      <c r="AR163" s="67"/>
      <c r="AS163" s="67"/>
      <c r="AT163"/>
      <c r="AU163"/>
      <c r="AV163"/>
    </row>
    <row r="164" spans="1:48" x14ac:dyDescent="0.35">
      <c r="A164" t="str">
        <f t="shared" ref="A164:U164" si="17">A136</f>
        <v>ccb</v>
      </c>
      <c r="B164" t="str">
        <f t="shared" si="17"/>
        <v>Blank</v>
      </c>
      <c r="C164" t="str">
        <f t="shared" si="17"/>
        <v>ppb</v>
      </c>
      <c r="D164" s="8">
        <f t="shared" si="17"/>
        <v>3.6952605013679869</v>
      </c>
      <c r="E164" s="8">
        <f t="shared" si="17"/>
        <v>4.7594720919757521</v>
      </c>
      <c r="F164" s="8">
        <f t="shared" si="17"/>
        <v>1.117243366747515</v>
      </c>
      <c r="G164" s="8">
        <f t="shared" si="17"/>
        <v>1.2229459583207754</v>
      </c>
      <c r="H164" s="8">
        <f t="shared" si="17"/>
        <v>1.2073888019097458</v>
      </c>
      <c r="I164" s="8">
        <f t="shared" si="17"/>
        <v>0.67088907651134688</v>
      </c>
      <c r="J164" s="8">
        <f t="shared" si="17"/>
        <v>0.88916447142848043</v>
      </c>
      <c r="K164" s="8">
        <f t="shared" si="17"/>
        <v>0.21473211865794969</v>
      </c>
      <c r="L164" s="8">
        <f t="shared" si="17"/>
        <v>0.82791033920948021</v>
      </c>
      <c r="M164" s="8">
        <f t="shared" si="17"/>
        <v>0.40420084197002992</v>
      </c>
      <c r="N164" s="8">
        <f t="shared" si="17"/>
        <v>0.41249837293451547</v>
      </c>
      <c r="O164" s="8">
        <f t="shared" si="17"/>
        <v>0.37945753048095587</v>
      </c>
      <c r="P164" s="8">
        <f t="shared" si="17"/>
        <v>0.52026025509282614</v>
      </c>
      <c r="Q164" s="8">
        <f t="shared" si="17"/>
        <v>0.27936376177516759</v>
      </c>
      <c r="R164" s="8">
        <f t="shared" si="17"/>
        <v>0.45117055369866815</v>
      </c>
      <c r="S164" s="8">
        <f t="shared" si="17"/>
        <v>0.33274396747669943</v>
      </c>
      <c r="T164" s="8">
        <f t="shared" si="17"/>
        <v>-0.67186514674815634</v>
      </c>
      <c r="U164" s="8">
        <f t="shared" si="17"/>
        <v>-0.58218047280333141</v>
      </c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</row>
    <row r="165" spans="1:48" x14ac:dyDescent="0.35">
      <c r="A165" t="str">
        <f t="shared" ref="A165:U165" si="18">A137</f>
        <v>ccb</v>
      </c>
      <c r="B165" t="str">
        <f t="shared" si="18"/>
        <v>Blank</v>
      </c>
      <c r="C165" t="str">
        <f t="shared" si="18"/>
        <v>ppb</v>
      </c>
      <c r="D165" s="8">
        <f t="shared" si="18"/>
        <v>3.6938242208160426</v>
      </c>
      <c r="E165" s="8">
        <f t="shared" si="18"/>
        <v>4.7674880497037542</v>
      </c>
      <c r="F165" s="8">
        <f t="shared" si="18"/>
        <v>1.1172317129056815</v>
      </c>
      <c r="G165" s="8">
        <f t="shared" si="18"/>
        <v>1.2227941546665202</v>
      </c>
      <c r="H165" s="8">
        <f t="shared" si="18"/>
        <v>1.2069473606542691</v>
      </c>
      <c r="I165" s="8">
        <f t="shared" si="18"/>
        <v>0.66962304056194866</v>
      </c>
      <c r="J165" s="8">
        <f t="shared" si="18"/>
        <v>0.8890971557348758</v>
      </c>
      <c r="K165" s="8">
        <f t="shared" si="18"/>
        <v>0.21068075770846531</v>
      </c>
      <c r="L165" s="8">
        <f t="shared" si="18"/>
        <v>0.82145304158965715</v>
      </c>
      <c r="M165" s="8">
        <f t="shared" si="18"/>
        <v>0.3758124438355161</v>
      </c>
      <c r="N165" s="8">
        <f t="shared" si="18"/>
        <v>0.4127359517401098</v>
      </c>
      <c r="O165" s="8">
        <f t="shared" si="18"/>
        <v>0.37954319524793945</v>
      </c>
      <c r="P165" s="8">
        <f t="shared" si="18"/>
        <v>0.52049030870316115</v>
      </c>
      <c r="Q165" s="8">
        <f t="shared" si="18"/>
        <v>0.27953217234610372</v>
      </c>
      <c r="R165" s="8">
        <f t="shared" si="18"/>
        <v>0.45165019293365777</v>
      </c>
      <c r="S165" s="8">
        <f t="shared" si="18"/>
        <v>0.33269908892928329</v>
      </c>
      <c r="T165" s="8">
        <f t="shared" si="18"/>
        <v>-0.67187808329273757</v>
      </c>
      <c r="U165" s="8">
        <f t="shared" si="18"/>
        <v>-0.58238785508821533</v>
      </c>
      <c r="Y165" s="67"/>
      <c r="Z165" s="67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</row>
    <row r="166" spans="1:48" x14ac:dyDescent="0.35">
      <c r="A166" t="str">
        <f t="shared" ref="A166:U166" si="19">A149</f>
        <v>ccb</v>
      </c>
      <c r="B166" t="str">
        <f t="shared" si="19"/>
        <v>Blank</v>
      </c>
      <c r="C166" t="str">
        <f t="shared" si="19"/>
        <v>ppb</v>
      </c>
      <c r="D166" s="8">
        <f t="shared" si="19"/>
        <v>3.7097323304340573</v>
      </c>
      <c r="E166" s="8">
        <f t="shared" si="19"/>
        <v>4.7757385477493886</v>
      </c>
      <c r="F166" s="8">
        <f t="shared" si="19"/>
        <v>1.117963533629635</v>
      </c>
      <c r="G166" s="8">
        <f t="shared" si="19"/>
        <v>1.2240878442192076</v>
      </c>
      <c r="H166" s="8">
        <f t="shared" si="19"/>
        <v>1.2065877483558964</v>
      </c>
      <c r="I166" s="8">
        <f t="shared" si="19"/>
        <v>0.66983879304317506</v>
      </c>
      <c r="J166" s="8">
        <f t="shared" si="19"/>
        <v>0.88737969724010934</v>
      </c>
      <c r="K166" s="8">
        <f t="shared" si="19"/>
        <v>0.20807586710180259</v>
      </c>
      <c r="L166" s="8">
        <f t="shared" si="19"/>
        <v>0.81585615781595511</v>
      </c>
      <c r="M166" s="8">
        <f t="shared" si="19"/>
        <v>0.36358403144731272</v>
      </c>
      <c r="N166" s="8">
        <f t="shared" si="19"/>
        <v>0.41260156811882581</v>
      </c>
      <c r="O166" s="8">
        <f t="shared" si="19"/>
        <v>0.37931851793536475</v>
      </c>
      <c r="P166" s="8">
        <f t="shared" si="19"/>
        <v>0.52006773443469867</v>
      </c>
      <c r="Q166" s="8">
        <f t="shared" si="19"/>
        <v>0.27945681161162639</v>
      </c>
      <c r="R166" s="8">
        <f t="shared" si="19"/>
        <v>0.45144939227718717</v>
      </c>
      <c r="S166" s="8">
        <f t="shared" si="19"/>
        <v>0.33266351703927499</v>
      </c>
      <c r="T166" s="8">
        <f t="shared" si="19"/>
        <v>-0.6702971898130301</v>
      </c>
      <c r="U166" s="8">
        <f t="shared" si="19"/>
        <v>-0.58046556616160883</v>
      </c>
      <c r="Y166" s="67"/>
      <c r="Z166" s="67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70"/>
      <c r="AS166" s="70"/>
    </row>
    <row r="167" spans="1:48" x14ac:dyDescent="0.35">
      <c r="A167" t="str">
        <f t="shared" ref="A167:U167" si="20">A151</f>
        <v>ccb</v>
      </c>
      <c r="B167" t="str">
        <f t="shared" si="20"/>
        <v>Blank</v>
      </c>
      <c r="C167" t="str">
        <f t="shared" si="20"/>
        <v>ppb</v>
      </c>
      <c r="D167" s="8">
        <f t="shared" si="20"/>
        <v>3.7000790719727039</v>
      </c>
      <c r="E167" s="8">
        <f t="shared" si="20"/>
        <v>4.7646542653026733</v>
      </c>
      <c r="F167" s="8">
        <f t="shared" si="20"/>
        <v>1.120179257346418</v>
      </c>
      <c r="G167" s="8">
        <f t="shared" si="20"/>
        <v>1.2257273407656357</v>
      </c>
      <c r="H167" s="8">
        <f t="shared" si="20"/>
        <v>1.2094978902783111</v>
      </c>
      <c r="I167" s="8">
        <f t="shared" si="20"/>
        <v>0.67144705100790858</v>
      </c>
      <c r="J167" s="8">
        <f t="shared" si="20"/>
        <v>0.8903512808189642</v>
      </c>
      <c r="K167" s="8">
        <f t="shared" si="20"/>
        <v>0.21101149884866083</v>
      </c>
      <c r="L167" s="8">
        <f t="shared" si="20"/>
        <v>0.81857844290684634</v>
      </c>
      <c r="M167" s="8">
        <f t="shared" si="20"/>
        <v>0.36633613138693005</v>
      </c>
      <c r="N167" s="8">
        <f t="shared" si="20"/>
        <v>0.41536026574667556</v>
      </c>
      <c r="O167" s="8">
        <f t="shared" si="20"/>
        <v>0.38211097380695169</v>
      </c>
      <c r="P167" s="8">
        <f t="shared" si="20"/>
        <v>0.52266342321607229</v>
      </c>
      <c r="Q167" s="8">
        <f t="shared" si="20"/>
        <v>0.28181261560001797</v>
      </c>
      <c r="R167" s="8">
        <f t="shared" si="20"/>
        <v>0.45397823574251389</v>
      </c>
      <c r="S167" s="8">
        <f t="shared" si="20"/>
        <v>0.33502908466468478</v>
      </c>
      <c r="T167" s="8">
        <f t="shared" si="20"/>
        <v>-0.66114719328562943</v>
      </c>
      <c r="U167" s="8">
        <f t="shared" si="20"/>
        <v>-0.57512571597225637</v>
      </c>
      <c r="Y167" s="67"/>
      <c r="Z167" s="67"/>
      <c r="AA167" s="67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</row>
    <row r="168" spans="1:48" x14ac:dyDescent="0.35">
      <c r="A168" t="str">
        <f t="shared" ref="A168:U168" si="21">A152</f>
        <v>ccb</v>
      </c>
      <c r="B168" t="str">
        <f t="shared" si="21"/>
        <v>Blank</v>
      </c>
      <c r="C168" t="str">
        <f t="shared" si="21"/>
        <v>ppb</v>
      </c>
      <c r="D168" s="8">
        <f t="shared" si="21"/>
        <v>3.7064055590124521</v>
      </c>
      <c r="E168" s="8">
        <f t="shared" si="21"/>
        <v>4.7680357145553538</v>
      </c>
      <c r="F168" s="8">
        <f t="shared" si="21"/>
        <v>1.1176425439060083</v>
      </c>
      <c r="G168" s="8">
        <f t="shared" si="21"/>
        <v>1.2231057892515973</v>
      </c>
      <c r="H168" s="8">
        <f t="shared" si="21"/>
        <v>1.2237340203656015</v>
      </c>
      <c r="I168" s="8">
        <f t="shared" si="21"/>
        <v>0.66915572320593175</v>
      </c>
      <c r="J168" s="8">
        <f t="shared" si="21"/>
        <v>0.88731747820806883</v>
      </c>
      <c r="K168" s="8">
        <f t="shared" si="21"/>
        <v>0.2313074976999468</v>
      </c>
      <c r="L168" s="8">
        <f t="shared" si="21"/>
        <v>0.81539349779338521</v>
      </c>
      <c r="M168" s="8">
        <f t="shared" si="21"/>
        <v>0.40681890989379887</v>
      </c>
      <c r="N168" s="8">
        <f t="shared" si="21"/>
        <v>0.41289821207239785</v>
      </c>
      <c r="O168" s="8">
        <f t="shared" si="21"/>
        <v>0.37954942925451413</v>
      </c>
      <c r="P168" s="8">
        <f t="shared" si="21"/>
        <v>0.52029853885023292</v>
      </c>
      <c r="Q168" s="8">
        <f t="shared" si="21"/>
        <v>0.27948187423781834</v>
      </c>
      <c r="R168" s="8">
        <f t="shared" si="21"/>
        <v>0.451097618149429</v>
      </c>
      <c r="S168" s="8">
        <f t="shared" si="21"/>
        <v>0.33315174954135207</v>
      </c>
      <c r="T168" s="8">
        <f t="shared" si="21"/>
        <v>-0.6675178900686175</v>
      </c>
      <c r="U168" s="8">
        <f t="shared" si="21"/>
        <v>-0.57964968254455163</v>
      </c>
      <c r="Y168" s="67"/>
      <c r="Z168" s="67"/>
      <c r="AA168" s="67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</row>
    <row r="169" spans="1:48" x14ac:dyDescent="0.35">
      <c r="C169" s="35" t="s">
        <v>245</v>
      </c>
      <c r="D169" s="37">
        <f>AVERAGE(D157:D168)</f>
        <v>3.8742022103812483</v>
      </c>
      <c r="E169" s="37">
        <f t="shared" ref="E169:U169" si="22">AVERAGE(E157:E168)</f>
        <v>4.9432887357031499</v>
      </c>
      <c r="F169" s="37">
        <f t="shared" si="22"/>
        <v>1.1183687412283851</v>
      </c>
      <c r="G169" s="37">
        <f t="shared" si="22"/>
        <v>1.223655439952491</v>
      </c>
      <c r="H169" s="37">
        <f t="shared" si="22"/>
        <v>1.2088987470614565</v>
      </c>
      <c r="I169" s="37">
        <f t="shared" si="22"/>
        <v>0.66994106852966073</v>
      </c>
      <c r="J169" s="37">
        <f t="shared" si="22"/>
        <v>0.88845193948975798</v>
      </c>
      <c r="K169" s="37">
        <f t="shared" si="22"/>
        <v>0.21159389759904115</v>
      </c>
      <c r="L169" s="37">
        <f t="shared" si="22"/>
        <v>0.81789968874898678</v>
      </c>
      <c r="M169" s="37">
        <f t="shared" si="22"/>
        <v>0.37186047970510433</v>
      </c>
      <c r="N169" s="37">
        <f t="shared" si="22"/>
        <v>0.41351511281942605</v>
      </c>
      <c r="O169" s="37">
        <f t="shared" si="22"/>
        <v>0.38042060236745107</v>
      </c>
      <c r="P169" s="37">
        <f t="shared" si="22"/>
        <v>0.52107763664424211</v>
      </c>
      <c r="Q169" s="37">
        <f t="shared" si="22"/>
        <v>0.28034926998823884</v>
      </c>
      <c r="R169" s="37">
        <f t="shared" si="22"/>
        <v>0.45228227598894949</v>
      </c>
      <c r="S169" s="37">
        <f t="shared" si="22"/>
        <v>0.33360012308411946</v>
      </c>
      <c r="T169" s="37">
        <f t="shared" si="22"/>
        <v>-0.67029697421993062</v>
      </c>
      <c r="U169" s="37">
        <f t="shared" si="22"/>
        <v>-0.58073930289238429</v>
      </c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</row>
    <row r="170" spans="1:48" x14ac:dyDescent="0.35">
      <c r="C170" s="18" t="s">
        <v>246</v>
      </c>
      <c r="D170" s="16">
        <f>STDEV(D157:D168)</f>
        <v>0.46720928257272992</v>
      </c>
      <c r="E170" s="16">
        <f t="shared" ref="E170:U170" si="23">STDEV(E157:E168)</f>
        <v>0.471009255495563</v>
      </c>
      <c r="F170" s="16">
        <f t="shared" si="23"/>
        <v>1.6923055507766557E-3</v>
      </c>
      <c r="G170" s="16">
        <f t="shared" si="23"/>
        <v>1.6398171404556857E-3</v>
      </c>
      <c r="H170" s="16">
        <f t="shared" si="23"/>
        <v>4.9550361003585022E-3</v>
      </c>
      <c r="I170" s="16">
        <f t="shared" si="23"/>
        <v>1.6651121297197528E-3</v>
      </c>
      <c r="J170" s="16">
        <f t="shared" si="23"/>
        <v>1.7778922894131574E-3</v>
      </c>
      <c r="K170" s="16">
        <f t="shared" si="23"/>
        <v>6.6167743926942788E-3</v>
      </c>
      <c r="L170" s="16">
        <f t="shared" si="23"/>
        <v>3.825153065152632E-3</v>
      </c>
      <c r="M170" s="16">
        <f t="shared" si="23"/>
        <v>1.6180098644761307E-2</v>
      </c>
      <c r="N170" s="16">
        <f t="shared" si="23"/>
        <v>1.8612136874017341E-3</v>
      </c>
      <c r="O170" s="16">
        <f t="shared" si="23"/>
        <v>1.750975472083588E-3</v>
      </c>
      <c r="P170" s="16">
        <f t="shared" si="23"/>
        <v>1.6969398140004208E-3</v>
      </c>
      <c r="Q170" s="16">
        <f t="shared" si="23"/>
        <v>1.8533899799626186E-3</v>
      </c>
      <c r="R170" s="16">
        <f t="shared" si="23"/>
        <v>1.6311101668504814E-3</v>
      </c>
      <c r="S170" s="16">
        <f t="shared" si="23"/>
        <v>1.6320922639175726E-3</v>
      </c>
      <c r="T170" s="16">
        <f t="shared" si="23"/>
        <v>4.0815196542472836E-3</v>
      </c>
      <c r="U170" s="16">
        <f t="shared" si="23"/>
        <v>2.3853450275923499E-3</v>
      </c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</row>
    <row r="171" spans="1:48" x14ac:dyDescent="0.35">
      <c r="C171" s="18" t="s">
        <v>247</v>
      </c>
      <c r="D171" s="9">
        <f>COUNT(D157:D168)</f>
        <v>12</v>
      </c>
      <c r="E171" s="9">
        <f t="shared" ref="E171:U171" si="24">COUNT(E157:E168)</f>
        <v>12</v>
      </c>
      <c r="F171" s="9">
        <f t="shared" si="24"/>
        <v>12</v>
      </c>
      <c r="G171" s="9">
        <f t="shared" si="24"/>
        <v>12</v>
      </c>
      <c r="H171" s="9">
        <f t="shared" si="24"/>
        <v>12</v>
      </c>
      <c r="I171" s="9">
        <f t="shared" si="24"/>
        <v>12</v>
      </c>
      <c r="J171" s="9">
        <f t="shared" si="24"/>
        <v>12</v>
      </c>
      <c r="K171" s="9">
        <f t="shared" si="24"/>
        <v>12</v>
      </c>
      <c r="L171" s="9">
        <f t="shared" si="24"/>
        <v>12</v>
      </c>
      <c r="M171" s="9">
        <f t="shared" si="24"/>
        <v>12</v>
      </c>
      <c r="N171" s="9">
        <f t="shared" si="24"/>
        <v>12</v>
      </c>
      <c r="O171" s="9">
        <f t="shared" si="24"/>
        <v>12</v>
      </c>
      <c r="P171" s="9">
        <f t="shared" si="24"/>
        <v>12</v>
      </c>
      <c r="Q171" s="9">
        <f t="shared" si="24"/>
        <v>12</v>
      </c>
      <c r="R171" s="9">
        <f t="shared" si="24"/>
        <v>12</v>
      </c>
      <c r="S171" s="9">
        <f t="shared" si="24"/>
        <v>12</v>
      </c>
      <c r="T171" s="9">
        <f t="shared" si="24"/>
        <v>12</v>
      </c>
      <c r="U171" s="9">
        <f t="shared" si="24"/>
        <v>12</v>
      </c>
      <c r="V171" s="16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</row>
    <row r="172" spans="1:48" x14ac:dyDescent="0.35">
      <c r="C172" s="18" t="s">
        <v>248</v>
      </c>
      <c r="D172" s="16">
        <f>TINV(0.05,11)</f>
        <v>2.2009851600916384</v>
      </c>
      <c r="E172" s="16">
        <f t="shared" ref="E172:U172" si="25">TINV(0.05,11)</f>
        <v>2.2009851600916384</v>
      </c>
      <c r="F172" s="16">
        <f t="shared" si="25"/>
        <v>2.2009851600916384</v>
      </c>
      <c r="G172" s="16">
        <f t="shared" si="25"/>
        <v>2.2009851600916384</v>
      </c>
      <c r="H172" s="16">
        <f t="shared" si="25"/>
        <v>2.2009851600916384</v>
      </c>
      <c r="I172" s="16">
        <f t="shared" si="25"/>
        <v>2.2009851600916384</v>
      </c>
      <c r="J172" s="16">
        <f t="shared" si="25"/>
        <v>2.2009851600916384</v>
      </c>
      <c r="K172" s="16">
        <f t="shared" si="25"/>
        <v>2.2009851600916384</v>
      </c>
      <c r="L172" s="16">
        <f t="shared" si="25"/>
        <v>2.2009851600916384</v>
      </c>
      <c r="M172" s="16">
        <f t="shared" si="25"/>
        <v>2.2009851600916384</v>
      </c>
      <c r="N172" s="16">
        <f t="shared" si="25"/>
        <v>2.2009851600916384</v>
      </c>
      <c r="O172" s="16">
        <f t="shared" si="25"/>
        <v>2.2009851600916384</v>
      </c>
      <c r="P172" s="16">
        <f t="shared" si="25"/>
        <v>2.2009851600916384</v>
      </c>
      <c r="Q172" s="16">
        <f t="shared" si="25"/>
        <v>2.2009851600916384</v>
      </c>
      <c r="R172" s="16">
        <f t="shared" si="25"/>
        <v>2.2009851600916384</v>
      </c>
      <c r="S172" s="16">
        <f t="shared" si="25"/>
        <v>2.2009851600916384</v>
      </c>
      <c r="T172" s="16">
        <f t="shared" si="25"/>
        <v>2.2009851600916384</v>
      </c>
      <c r="U172" s="16">
        <f t="shared" si="25"/>
        <v>2.2009851600916384</v>
      </c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</row>
    <row r="173" spans="1:48" x14ac:dyDescent="0.35">
      <c r="C173" s="56" t="s">
        <v>249</v>
      </c>
      <c r="D173" s="57">
        <f>D170*D172</f>
        <v>1.0283206975996395</v>
      </c>
      <c r="E173" s="57">
        <f t="shared" ref="E173:U173" si="26">E170*E172</f>
        <v>1.0366843816115452</v>
      </c>
      <c r="F173" s="57">
        <f t="shared" si="26"/>
        <v>3.7247394036001259E-3</v>
      </c>
      <c r="G173" s="57">
        <f t="shared" si="26"/>
        <v>3.60921319140687E-3</v>
      </c>
      <c r="H173" s="57">
        <f t="shared" si="26"/>
        <v>1.0905960924607406E-2</v>
      </c>
      <c r="I173" s="57">
        <f t="shared" si="26"/>
        <v>3.6648870874017589E-3</v>
      </c>
      <c r="J173" s="57">
        <f t="shared" si="26"/>
        <v>3.9131145452397081E-3</v>
      </c>
      <c r="K173" s="57">
        <f t="shared" si="26"/>
        <v>1.4563422245994471E-2</v>
      </c>
      <c r="L173" s="57">
        <f t="shared" si="26"/>
        <v>8.4191051314799863E-3</v>
      </c>
      <c r="M173" s="57">
        <f t="shared" si="26"/>
        <v>3.5612157005938463E-2</v>
      </c>
      <c r="N173" s="57">
        <f t="shared" si="26"/>
        <v>4.0965037057306541E-3</v>
      </c>
      <c r="O173" s="57">
        <f t="shared" si="26"/>
        <v>3.853871029740428E-3</v>
      </c>
      <c r="P173" s="57">
        <f t="shared" si="26"/>
        <v>3.7349393481835914E-3</v>
      </c>
      <c r="Q173" s="57">
        <f t="shared" si="26"/>
        <v>4.0792838417602626E-3</v>
      </c>
      <c r="R173" s="57">
        <f t="shared" si="26"/>
        <v>3.5900492717125059E-3</v>
      </c>
      <c r="S173" s="57">
        <f t="shared" si="26"/>
        <v>3.592210852782943E-3</v>
      </c>
      <c r="T173" s="57">
        <f t="shared" si="26"/>
        <v>8.9833641896206254E-3</v>
      </c>
      <c r="U173" s="57">
        <f t="shared" si="26"/>
        <v>5.2501090074291417E-3</v>
      </c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</row>
    <row r="174" spans="1:48" x14ac:dyDescent="0.35">
      <c r="C174" s="18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</row>
    <row r="175" spans="1:48" x14ac:dyDescent="0.35"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</row>
    <row r="176" spans="1:48" ht="23.5" x14ac:dyDescent="0.55000000000000004">
      <c r="A176" s="42" t="s">
        <v>332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33"/>
      <c r="U176" s="33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</row>
    <row r="177" spans="1:48" x14ac:dyDescent="0.35">
      <c r="A177" s="15" t="s">
        <v>1</v>
      </c>
      <c r="B177" s="15" t="s">
        <v>292</v>
      </c>
      <c r="C177" s="15" t="s">
        <v>243</v>
      </c>
      <c r="D177" s="15" t="s">
        <v>183</v>
      </c>
      <c r="E177" s="15" t="s">
        <v>184</v>
      </c>
      <c r="F177" s="15" t="s">
        <v>185</v>
      </c>
      <c r="G177" s="15" t="s">
        <v>186</v>
      </c>
      <c r="H177" s="15" t="s">
        <v>187</v>
      </c>
      <c r="I177" s="15" t="s">
        <v>188</v>
      </c>
      <c r="J177" s="15" t="s">
        <v>189</v>
      </c>
      <c r="K177" s="15" t="s">
        <v>190</v>
      </c>
      <c r="L177" s="15" t="s">
        <v>191</v>
      </c>
      <c r="M177" s="15" t="s">
        <v>192</v>
      </c>
      <c r="N177" s="15" t="s">
        <v>193</v>
      </c>
      <c r="O177" s="15" t="s">
        <v>194</v>
      </c>
      <c r="P177" s="15" t="s">
        <v>195</v>
      </c>
      <c r="Q177" s="15" t="s">
        <v>196</v>
      </c>
      <c r="R177" s="17" t="s">
        <v>176</v>
      </c>
      <c r="S177" s="17" t="s">
        <v>179</v>
      </c>
      <c r="T177" s="15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</row>
    <row r="178" spans="1:48" x14ac:dyDescent="0.35">
      <c r="A178" t="str">
        <f t="shared" ref="A178:C179" si="27">A132</f>
        <v>QC (L4_stockB)</v>
      </c>
      <c r="B178" t="str">
        <f t="shared" si="27"/>
        <v>Quality Control Standard</v>
      </c>
      <c r="C178" t="str">
        <f t="shared" si="27"/>
        <v>ppb</v>
      </c>
      <c r="D178" s="8">
        <f t="shared" ref="D178:Q179" si="28">F132</f>
        <v>11.561105487495908</v>
      </c>
      <c r="E178" s="8">
        <f t="shared" si="28"/>
        <v>11.602054043719709</v>
      </c>
      <c r="F178" s="8">
        <f t="shared" si="28"/>
        <v>11.592988754241935</v>
      </c>
      <c r="G178" s="8">
        <f t="shared" si="28"/>
        <v>11.457665155047568</v>
      </c>
      <c r="H178" s="8">
        <f t="shared" si="28"/>
        <v>11.707765332481367</v>
      </c>
      <c r="I178" s="8">
        <f t="shared" si="28"/>
        <v>11.440653137062169</v>
      </c>
      <c r="J178" s="8">
        <f t="shared" si="28"/>
        <v>11.561343509622874</v>
      </c>
      <c r="K178" s="8">
        <f t="shared" si="28"/>
        <v>11.470690850978498</v>
      </c>
      <c r="L178" s="8">
        <f t="shared" si="28"/>
        <v>11.285717407258657</v>
      </c>
      <c r="M178" s="8">
        <f t="shared" si="28"/>
        <v>11.478222739541732</v>
      </c>
      <c r="N178" s="8">
        <f t="shared" si="28"/>
        <v>11.309140944050316</v>
      </c>
      <c r="O178" s="8">
        <f t="shared" si="28"/>
        <v>11.430772022876024</v>
      </c>
      <c r="P178" s="8">
        <f t="shared" si="28"/>
        <v>11.300965669721988</v>
      </c>
      <c r="Q178" s="8">
        <f t="shared" si="28"/>
        <v>11.371126977423167</v>
      </c>
      <c r="R178" s="8">
        <f>T132</f>
        <v>10.464398356746106</v>
      </c>
      <c r="S178" s="8">
        <f>U132</f>
        <v>10.362405044224698</v>
      </c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</row>
    <row r="179" spans="1:48" x14ac:dyDescent="0.35">
      <c r="A179" t="str">
        <f t="shared" si="27"/>
        <v>QC (L4_stockB)</v>
      </c>
      <c r="B179" t="str">
        <f t="shared" si="27"/>
        <v>Quality Control Standard</v>
      </c>
      <c r="C179" t="str">
        <f t="shared" si="27"/>
        <v>ppb</v>
      </c>
      <c r="D179" s="8">
        <f t="shared" si="28"/>
        <v>11.613510954742793</v>
      </c>
      <c r="E179" s="8">
        <f t="shared" si="28"/>
        <v>11.667352806670308</v>
      </c>
      <c r="F179" s="8">
        <f t="shared" si="28"/>
        <v>11.622127913785185</v>
      </c>
      <c r="G179" s="8">
        <f t="shared" si="28"/>
        <v>11.492623162298129</v>
      </c>
      <c r="H179" s="8">
        <f t="shared" si="28"/>
        <v>11.659289422188467</v>
      </c>
      <c r="I179" s="8">
        <f t="shared" si="28"/>
        <v>11.465346832396284</v>
      </c>
      <c r="J179" s="8">
        <f t="shared" si="28"/>
        <v>11.658666503627202</v>
      </c>
      <c r="K179" s="8">
        <f t="shared" si="28"/>
        <v>11.473646816985944</v>
      </c>
      <c r="L179" s="8">
        <f t="shared" si="28"/>
        <v>11.327531025956729</v>
      </c>
      <c r="M179" s="8">
        <f t="shared" si="28"/>
        <v>11.537631686422142</v>
      </c>
      <c r="N179" s="8">
        <f t="shared" si="28"/>
        <v>11.349452501667942</v>
      </c>
      <c r="O179" s="8">
        <f t="shared" si="28"/>
        <v>11.455209535214204</v>
      </c>
      <c r="P179" s="8">
        <f t="shared" si="28"/>
        <v>11.330633536537805</v>
      </c>
      <c r="Q179" s="8">
        <f t="shared" si="28"/>
        <v>11.355824251676124</v>
      </c>
      <c r="R179" s="8">
        <f>T133</f>
        <v>10.466273232368838</v>
      </c>
      <c r="S179" s="8">
        <f>U133</f>
        <v>10.4057074448038</v>
      </c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8"/>
      <c r="AL179" s="68"/>
      <c r="AM179" s="68"/>
      <c r="AN179" s="68"/>
      <c r="AO179" s="68"/>
      <c r="AP179" s="68"/>
      <c r="AQ179" s="70"/>
      <c r="AR179" s="70"/>
      <c r="AS179" s="67"/>
    </row>
    <row r="180" spans="1:48" x14ac:dyDescent="0.35">
      <c r="A180" t="str">
        <f>A150</f>
        <v>QC (L4_stockB)</v>
      </c>
      <c r="B180" t="str">
        <f>B150</f>
        <v>Quality Control Standard</v>
      </c>
      <c r="C180" t="str">
        <f>C150</f>
        <v>ppb</v>
      </c>
      <c r="D180" s="8">
        <f t="shared" ref="D180:Q180" si="29">F150</f>
        <v>12.153863590044741</v>
      </c>
      <c r="E180" s="8">
        <f t="shared" si="29"/>
        <v>12.167131589939091</v>
      </c>
      <c r="F180" s="8">
        <f t="shared" si="29"/>
        <v>12.180957782709317</v>
      </c>
      <c r="G180" s="8">
        <f t="shared" si="29"/>
        <v>12.157755259920414</v>
      </c>
      <c r="H180" s="8">
        <f t="shared" si="29"/>
        <v>12.332155043933144</v>
      </c>
      <c r="I180" s="8">
        <f t="shared" si="29"/>
        <v>12.185974949604281</v>
      </c>
      <c r="J180" s="8">
        <f t="shared" si="29"/>
        <v>12.329198566257956</v>
      </c>
      <c r="K180" s="8">
        <f t="shared" si="29"/>
        <v>12.166941922145298</v>
      </c>
      <c r="L180" s="8">
        <f t="shared" si="29"/>
        <v>11.989593102031003</v>
      </c>
      <c r="M180" s="8">
        <f t="shared" si="29"/>
        <v>12.194984087435341</v>
      </c>
      <c r="N180" s="8">
        <f t="shared" si="29"/>
        <v>12.008838592214465</v>
      </c>
      <c r="O180" s="8">
        <f t="shared" si="29"/>
        <v>12.161778729123046</v>
      </c>
      <c r="P180" s="8">
        <f t="shared" si="29"/>
        <v>12.058978897619896</v>
      </c>
      <c r="Q180" s="8">
        <f t="shared" si="29"/>
        <v>12.061185794316131</v>
      </c>
      <c r="R180" s="8">
        <f>T150</f>
        <v>10.487390437204866</v>
      </c>
      <c r="S180" s="8">
        <f>U150</f>
        <v>10.370698272646885</v>
      </c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</row>
    <row r="181" spans="1:48" x14ac:dyDescent="0.35">
      <c r="C181" s="35" t="s">
        <v>245</v>
      </c>
      <c r="D181" s="38">
        <f t="shared" ref="D181:S181" si="30">AVERAGE(D178:D180)</f>
        <v>11.776160010761147</v>
      </c>
      <c r="E181" s="38">
        <f t="shared" si="30"/>
        <v>11.812179480109704</v>
      </c>
      <c r="F181" s="38">
        <f t="shared" si="30"/>
        <v>11.798691483578812</v>
      </c>
      <c r="G181" s="38">
        <f t="shared" si="30"/>
        <v>11.702681192422036</v>
      </c>
      <c r="H181" s="38">
        <f t="shared" si="30"/>
        <v>11.899736599534327</v>
      </c>
      <c r="I181" s="38">
        <f t="shared" si="30"/>
        <v>11.697324973020912</v>
      </c>
      <c r="J181" s="38">
        <f t="shared" si="30"/>
        <v>11.849736193169344</v>
      </c>
      <c r="K181" s="38">
        <f t="shared" si="30"/>
        <v>11.703759863369912</v>
      </c>
      <c r="L181" s="38">
        <f t="shared" si="30"/>
        <v>11.534280511748797</v>
      </c>
      <c r="M181" s="38">
        <f t="shared" si="30"/>
        <v>11.73694617113307</v>
      </c>
      <c r="N181" s="38">
        <f t="shared" si="30"/>
        <v>11.555810679310909</v>
      </c>
      <c r="O181" s="38">
        <f t="shared" si="30"/>
        <v>11.682586762404426</v>
      </c>
      <c r="P181" s="38">
        <f t="shared" si="30"/>
        <v>11.563526034626562</v>
      </c>
      <c r="Q181" s="38">
        <f t="shared" si="30"/>
        <v>11.596045674471808</v>
      </c>
      <c r="R181" s="38">
        <f t="shared" si="30"/>
        <v>10.472687342106603</v>
      </c>
      <c r="S181" s="38">
        <f t="shared" si="30"/>
        <v>10.379603587225127</v>
      </c>
      <c r="Y181" s="67"/>
      <c r="Z181" s="67"/>
      <c r="AA181" s="67"/>
      <c r="AB181" s="68"/>
      <c r="AC181" s="68"/>
      <c r="AD181" s="68"/>
      <c r="AE181" s="68"/>
      <c r="AF181" s="68"/>
      <c r="AG181" s="68"/>
      <c r="AH181" s="68"/>
      <c r="AI181" s="68"/>
      <c r="AJ181" s="68"/>
      <c r="AK181" s="67"/>
      <c r="AL181" s="67"/>
      <c r="AM181" s="67"/>
      <c r="AN181" s="67"/>
      <c r="AO181" s="67"/>
      <c r="AP181" s="67"/>
      <c r="AQ181" s="67"/>
      <c r="AR181" s="67"/>
      <c r="AS181" s="68"/>
    </row>
    <row r="182" spans="1:48" x14ac:dyDescent="0.35">
      <c r="C182" s="18" t="s">
        <v>246</v>
      </c>
      <c r="D182" s="16">
        <f t="shared" ref="D182:S182" si="31">STDEV(D178:D180)</f>
        <v>0.3281487141557462</v>
      </c>
      <c r="E182" s="16">
        <f t="shared" si="31"/>
        <v>0.30912656358677754</v>
      </c>
      <c r="F182" s="16">
        <f t="shared" si="31"/>
        <v>0.33137277384076258</v>
      </c>
      <c r="G182" s="16">
        <f t="shared" si="31"/>
        <v>0.39449311876111426</v>
      </c>
      <c r="H182" s="16">
        <f t="shared" si="31"/>
        <v>0.37526891925911138</v>
      </c>
      <c r="I182" s="16">
        <f t="shared" si="31"/>
        <v>0.42336337153621301</v>
      </c>
      <c r="J182" s="16">
        <f t="shared" si="31"/>
        <v>0.41806825602563263</v>
      </c>
      <c r="K182" s="16">
        <f t="shared" si="31"/>
        <v>0.40113015233501503</v>
      </c>
      <c r="L182" s="16">
        <f t="shared" si="31"/>
        <v>0.39486613026350664</v>
      </c>
      <c r="M182" s="16">
        <f t="shared" si="31"/>
        <v>0.39778311341766803</v>
      </c>
      <c r="N182" s="16">
        <f t="shared" si="31"/>
        <v>0.39285108224581039</v>
      </c>
      <c r="O182" s="16">
        <f t="shared" si="31"/>
        <v>0.41517225789792989</v>
      </c>
      <c r="P182" s="16">
        <f t="shared" si="31"/>
        <v>0.42933110784867234</v>
      </c>
      <c r="Q182" s="16">
        <f t="shared" si="31"/>
        <v>0.40289581987210588</v>
      </c>
      <c r="R182" s="16">
        <f t="shared" si="31"/>
        <v>1.276771489936991E-2</v>
      </c>
      <c r="S182" s="16">
        <f t="shared" si="31"/>
        <v>2.2983753931448313E-2</v>
      </c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15"/>
      <c r="AU182" s="15"/>
      <c r="AV182" s="15"/>
    </row>
    <row r="183" spans="1:48" x14ac:dyDescent="0.35">
      <c r="C183" s="18" t="s">
        <v>250</v>
      </c>
      <c r="D183" s="8">
        <v>10.07957</v>
      </c>
      <c r="E183" s="8">
        <v>10.07957</v>
      </c>
      <c r="F183" s="8">
        <v>10.07957</v>
      </c>
      <c r="G183" s="8">
        <v>10.07957</v>
      </c>
      <c r="H183" s="8">
        <v>10.07957</v>
      </c>
      <c r="I183" s="8">
        <v>10.07957</v>
      </c>
      <c r="J183" s="8">
        <v>10.07957</v>
      </c>
      <c r="K183" s="8">
        <v>10.07957</v>
      </c>
      <c r="L183" s="8">
        <v>10.07957</v>
      </c>
      <c r="M183" s="8">
        <v>10.07957</v>
      </c>
      <c r="N183" s="8">
        <v>10.07957</v>
      </c>
      <c r="O183" s="8">
        <v>10.07957</v>
      </c>
      <c r="P183" s="8">
        <v>10.07957</v>
      </c>
      <c r="Q183" s="8">
        <v>10.07957</v>
      </c>
      <c r="R183" s="8">
        <v>10.07957</v>
      </c>
      <c r="S183" s="8">
        <v>10.07957</v>
      </c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</row>
    <row r="184" spans="1:48" s="15" customFormat="1" x14ac:dyDescent="0.35">
      <c r="A184"/>
      <c r="B184"/>
      <c r="C184" s="18" t="s">
        <v>251</v>
      </c>
      <c r="D184" s="16">
        <f t="shared" ref="D184:S184" si="32">D181/D183</f>
        <v>1.168319681371442</v>
      </c>
      <c r="E184" s="16">
        <f t="shared" si="32"/>
        <v>1.1718931938673676</v>
      </c>
      <c r="F184" s="16">
        <f t="shared" si="32"/>
        <v>1.1705550418895658</v>
      </c>
      <c r="G184" s="16">
        <f t="shared" si="32"/>
        <v>1.1610298050831569</v>
      </c>
      <c r="H184" s="16">
        <f t="shared" si="32"/>
        <v>1.180579786591524</v>
      </c>
      <c r="I184" s="16">
        <f t="shared" si="32"/>
        <v>1.1604984114422452</v>
      </c>
      <c r="J184" s="16">
        <f t="shared" si="32"/>
        <v>1.1756192172056292</v>
      </c>
      <c r="K184" s="16">
        <f t="shared" si="32"/>
        <v>1.161136820655039</v>
      </c>
      <c r="L184" s="16">
        <f t="shared" si="32"/>
        <v>1.1443226756447742</v>
      </c>
      <c r="M184" s="16">
        <f t="shared" si="32"/>
        <v>1.1644292535428664</v>
      </c>
      <c r="N184" s="16">
        <f t="shared" si="32"/>
        <v>1.1464586960863319</v>
      </c>
      <c r="O184" s="16">
        <f t="shared" si="32"/>
        <v>1.1590362249981325</v>
      </c>
      <c r="P184" s="16">
        <f t="shared" si="32"/>
        <v>1.1472241409729345</v>
      </c>
      <c r="Q184" s="16">
        <f t="shared" si="32"/>
        <v>1.1504504333490226</v>
      </c>
      <c r="R184" s="16">
        <f t="shared" si="32"/>
        <v>1.039001400070301</v>
      </c>
      <c r="S184" s="16">
        <f t="shared" si="32"/>
        <v>1.0297665066292636</v>
      </c>
      <c r="T184"/>
      <c r="Y184" s="68"/>
      <c r="Z184" s="68"/>
      <c r="AA184" s="68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/>
      <c r="AU184"/>
      <c r="AV184"/>
    </row>
    <row r="185" spans="1:48" x14ac:dyDescent="0.35">
      <c r="C185" s="18" t="s">
        <v>252</v>
      </c>
      <c r="D185" t="s">
        <v>256</v>
      </c>
      <c r="E185" t="s">
        <v>256</v>
      </c>
      <c r="F185" t="s">
        <v>256</v>
      </c>
      <c r="G185" t="s">
        <v>256</v>
      </c>
      <c r="H185" t="s">
        <v>256</v>
      </c>
      <c r="I185" t="s">
        <v>256</v>
      </c>
      <c r="J185" t="s">
        <v>256</v>
      </c>
      <c r="K185" t="s">
        <v>256</v>
      </c>
      <c r="L185" t="s">
        <v>256</v>
      </c>
      <c r="M185" t="s">
        <v>256</v>
      </c>
      <c r="N185" t="s">
        <v>256</v>
      </c>
      <c r="O185" t="s">
        <v>256</v>
      </c>
      <c r="P185" t="s">
        <v>256</v>
      </c>
      <c r="Q185" t="s">
        <v>256</v>
      </c>
      <c r="R185" t="s">
        <v>254</v>
      </c>
      <c r="S185" t="s">
        <v>254</v>
      </c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</row>
    <row r="186" spans="1:48" x14ac:dyDescent="0.35"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</row>
    <row r="187" spans="1:48" x14ac:dyDescent="0.35"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</row>
    <row r="188" spans="1:48" ht="23.5" x14ac:dyDescent="0.55000000000000004">
      <c r="A188" s="42" t="s">
        <v>334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</row>
    <row r="189" spans="1:48" x14ac:dyDescent="0.35">
      <c r="A189" s="15" t="s">
        <v>1</v>
      </c>
      <c r="B189" s="15" t="s">
        <v>292</v>
      </c>
      <c r="C189" s="15" t="s">
        <v>294</v>
      </c>
      <c r="D189" s="15" t="s">
        <v>299</v>
      </c>
      <c r="E189" s="15" t="s">
        <v>181</v>
      </c>
      <c r="F189" s="15" t="s">
        <v>182</v>
      </c>
      <c r="G189" s="15" t="s">
        <v>183</v>
      </c>
      <c r="H189" s="15" t="s">
        <v>184</v>
      </c>
      <c r="I189" s="15" t="s">
        <v>185</v>
      </c>
      <c r="J189" s="15" t="s">
        <v>186</v>
      </c>
      <c r="K189" s="15" t="s">
        <v>187</v>
      </c>
      <c r="L189" s="15" t="s">
        <v>188</v>
      </c>
      <c r="M189" s="15" t="s">
        <v>189</v>
      </c>
      <c r="N189" s="15" t="s">
        <v>190</v>
      </c>
      <c r="O189" s="15" t="s">
        <v>191</v>
      </c>
      <c r="P189" s="15" t="s">
        <v>192</v>
      </c>
      <c r="Q189" s="15" t="s">
        <v>193</v>
      </c>
      <c r="R189" s="15" t="s">
        <v>194</v>
      </c>
      <c r="S189" s="15" t="s">
        <v>195</v>
      </c>
      <c r="T189" s="15" t="s">
        <v>196</v>
      </c>
      <c r="U189" s="17" t="s">
        <v>176</v>
      </c>
      <c r="V189" s="17" t="s">
        <v>179</v>
      </c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</row>
    <row r="190" spans="1:48" x14ac:dyDescent="0.35">
      <c r="A190" t="s">
        <v>91</v>
      </c>
      <c r="B190" t="s">
        <v>281</v>
      </c>
      <c r="C190" t="s">
        <v>244</v>
      </c>
      <c r="D190" s="61">
        <v>8.2824448559269719</v>
      </c>
      <c r="E190" s="58">
        <f t="shared" ref="E190:S190" si="33">D138*$D190</f>
        <v>29.488562808641326</v>
      </c>
      <c r="F190" s="58">
        <f t="shared" si="33"/>
        <v>38.360571656158172</v>
      </c>
      <c r="G190" s="9">
        <f t="shared" si="33"/>
        <v>9.2473115634365026</v>
      </c>
      <c r="H190" s="9">
        <f t="shared" si="33"/>
        <v>10.118458613092482</v>
      </c>
      <c r="I190" s="9">
        <f t="shared" si="33"/>
        <v>9.9856541497191031</v>
      </c>
      <c r="J190" s="9">
        <f t="shared" si="33"/>
        <v>5.5301473547245745</v>
      </c>
      <c r="K190" s="9">
        <f t="shared" si="33"/>
        <v>7.3394663752309652</v>
      </c>
      <c r="L190" s="9">
        <f t="shared" si="33"/>
        <v>1.7144432498718072</v>
      </c>
      <c r="M190" s="9">
        <f t="shared" si="33"/>
        <v>6.749192871757133</v>
      </c>
      <c r="N190" s="9">
        <f t="shared" si="33"/>
        <v>2.9949120598031738</v>
      </c>
      <c r="O190" s="9">
        <f t="shared" si="33"/>
        <v>3.4029324350490913</v>
      </c>
      <c r="P190" s="9">
        <f t="shared" si="33"/>
        <v>3.1347197603040549</v>
      </c>
      <c r="Q190" s="9">
        <f t="shared" si="33"/>
        <v>4.3025665040176433</v>
      </c>
      <c r="R190" s="9">
        <f t="shared" si="33"/>
        <v>2.3066774144448772</v>
      </c>
      <c r="S190" s="9">
        <f t="shared" si="33"/>
        <v>3.732828351865412</v>
      </c>
      <c r="T190" s="9">
        <f>S138*$D190</f>
        <v>2.7454039372330876</v>
      </c>
      <c r="U190" s="58">
        <f>T138*$D190</f>
        <v>-5.5575122354295319</v>
      </c>
      <c r="V190" s="58">
        <f>U138*$D190</f>
        <v>-4.8274597444079701</v>
      </c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</row>
    <row r="191" spans="1:48" x14ac:dyDescent="0.35">
      <c r="A191" t="s">
        <v>94</v>
      </c>
      <c r="B191" t="s">
        <v>282</v>
      </c>
      <c r="C191" t="s">
        <v>244</v>
      </c>
      <c r="D191" s="61">
        <v>8.4718014236174497</v>
      </c>
      <c r="E191" s="58">
        <f t="shared" ref="E191:S191" si="34">D139*$D191</f>
        <v>32.37356946910581</v>
      </c>
      <c r="F191" s="58">
        <f t="shared" si="34"/>
        <v>41.415773196794298</v>
      </c>
      <c r="G191" s="9">
        <f t="shared" si="34"/>
        <v>9.4943321019792677</v>
      </c>
      <c r="H191" s="9">
        <f t="shared" si="34"/>
        <v>10.43461181845448</v>
      </c>
      <c r="I191" s="9">
        <f t="shared" si="34"/>
        <v>10.222869203052223</v>
      </c>
      <c r="J191" s="9">
        <f t="shared" si="34"/>
        <v>5.6891973334363346</v>
      </c>
      <c r="K191" s="9">
        <f t="shared" si="34"/>
        <v>7.5177028532698724</v>
      </c>
      <c r="L191" s="9">
        <f t="shared" si="34"/>
        <v>1.7510770139160954</v>
      </c>
      <c r="M191" s="9">
        <f t="shared" si="34"/>
        <v>6.9035233033079573</v>
      </c>
      <c r="N191" s="9">
        <f t="shared" si="34"/>
        <v>3.0500029211480877</v>
      </c>
      <c r="O191" s="9">
        <f t="shared" si="34"/>
        <v>3.4891621603731</v>
      </c>
      <c r="P191" s="9">
        <f t="shared" si="34"/>
        <v>3.2073349812687622</v>
      </c>
      <c r="Q191" s="9">
        <f t="shared" si="34"/>
        <v>4.4067898474176088</v>
      </c>
      <c r="R191" s="9">
        <f t="shared" si="34"/>
        <v>2.359364370738112</v>
      </c>
      <c r="S191" s="9">
        <f t="shared" si="34"/>
        <v>3.8208711444678038</v>
      </c>
      <c r="T191" s="9">
        <f>S139*$D191</f>
        <v>2.8078607387079164</v>
      </c>
      <c r="U191" s="58">
        <f>T139*$D191</f>
        <v>-5.6813021385876237</v>
      </c>
      <c r="V191" s="58">
        <f>U139*$D191</f>
        <v>-4.8767986020515952</v>
      </c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</row>
    <row r="192" spans="1:48" x14ac:dyDescent="0.35">
      <c r="A192" t="s">
        <v>97</v>
      </c>
      <c r="B192" t="s">
        <v>283</v>
      </c>
      <c r="C192" t="s">
        <v>244</v>
      </c>
      <c r="D192" s="61">
        <v>4898.6182646173829</v>
      </c>
      <c r="E192" s="58">
        <f t="shared" ref="E192:S192" si="35">D140*$D192</f>
        <v>20668.634558984551</v>
      </c>
      <c r="F192" s="58">
        <f t="shared" si="35"/>
        <v>25843.651801938126</v>
      </c>
      <c r="G192" s="9">
        <f t="shared" si="35"/>
        <v>6223.6208556611227</v>
      </c>
      <c r="H192" s="9">
        <f t="shared" si="35"/>
        <v>7517.1386874203308</v>
      </c>
      <c r="I192" s="9">
        <f t="shared" si="35"/>
        <v>6086.3287527758002</v>
      </c>
      <c r="J192" s="9">
        <f t="shared" si="35"/>
        <v>4055.4182744109621</v>
      </c>
      <c r="K192" s="9">
        <f t="shared" si="35"/>
        <v>4504.6098406779865</v>
      </c>
      <c r="L192" s="9">
        <f t="shared" si="35"/>
        <v>1046.4331952349769</v>
      </c>
      <c r="M192" s="9">
        <f t="shared" si="35"/>
        <v>4143.4353394877107</v>
      </c>
      <c r="N192" s="9">
        <f t="shared" si="35"/>
        <v>1790.3370640473499</v>
      </c>
      <c r="O192" s="9">
        <f t="shared" si="35"/>
        <v>2145.9020420731049</v>
      </c>
      <c r="P192" s="9">
        <f t="shared" si="35"/>
        <v>1883.0570361403247</v>
      </c>
      <c r="Q192" s="9">
        <f t="shared" si="35"/>
        <v>2614.7120720331886</v>
      </c>
      <c r="R192" s="9">
        <f t="shared" si="35"/>
        <v>1374.0576249286451</v>
      </c>
      <c r="S192" s="9">
        <f t="shared" si="35"/>
        <v>2267.8294990780264</v>
      </c>
      <c r="T192" s="9">
        <f>S140*$D192</f>
        <v>1633.7790756027991</v>
      </c>
      <c r="U192" s="58">
        <f>T140*$D192</f>
        <v>-3043.8657876942784</v>
      </c>
      <c r="V192" s="58">
        <f>U140*$D192</f>
        <v>-1948.3221042601624</v>
      </c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8"/>
      <c r="AL192" s="68"/>
      <c r="AM192" s="68"/>
      <c r="AN192" s="68"/>
      <c r="AO192" s="68"/>
      <c r="AP192" s="68"/>
      <c r="AQ192" s="68"/>
      <c r="AR192" s="68"/>
      <c r="AS192" s="67"/>
    </row>
    <row r="193" spans="1:48" x14ac:dyDescent="0.35">
      <c r="A193" t="s">
        <v>99</v>
      </c>
      <c r="B193" t="s">
        <v>284</v>
      </c>
      <c r="C193" t="s">
        <v>244</v>
      </c>
      <c r="D193" s="61">
        <v>4214.5563766461819</v>
      </c>
      <c r="E193" s="9">
        <f t="shared" ref="E193:S193" si="36">D141*$D193</f>
        <v>53490.421001223978</v>
      </c>
      <c r="F193" s="9">
        <f t="shared" si="36"/>
        <v>57924.767171217354</v>
      </c>
      <c r="G193" s="9">
        <f t="shared" si="36"/>
        <v>21085.660986615239</v>
      </c>
      <c r="H193" s="9">
        <f t="shared" si="36"/>
        <v>69616.106784965683</v>
      </c>
      <c r="I193" s="9">
        <f t="shared" si="36"/>
        <v>12923.809498169707</v>
      </c>
      <c r="J193" s="9">
        <f t="shared" si="36"/>
        <v>41385.82198550678</v>
      </c>
      <c r="K193" s="9">
        <f t="shared" si="36"/>
        <v>14831.424028249374</v>
      </c>
      <c r="L193" s="9">
        <f t="shared" si="36"/>
        <v>3218.3747922731213</v>
      </c>
      <c r="M193" s="9">
        <f t="shared" si="36"/>
        <v>14043.862938436652</v>
      </c>
      <c r="N193" s="9">
        <f t="shared" si="36"/>
        <v>2999.992221742938</v>
      </c>
      <c r="O193" s="9">
        <f t="shared" si="36"/>
        <v>10778.311133746101</v>
      </c>
      <c r="P193" s="9">
        <f t="shared" si="36"/>
        <v>3339.8233015422989</v>
      </c>
      <c r="Q193" s="9">
        <f t="shared" si="36"/>
        <v>6801.3940998196304</v>
      </c>
      <c r="R193" s="9">
        <f t="shared" si="36"/>
        <v>1808.4510584989423</v>
      </c>
      <c r="S193" s="9">
        <f t="shared" si="36"/>
        <v>5816.2776216954881</v>
      </c>
      <c r="T193" s="9">
        <f>S141*$D193</f>
        <v>1979.9762599275139</v>
      </c>
      <c r="U193" s="9">
        <f>T141*$D193</f>
        <v>2177.4588045286837</v>
      </c>
      <c r="V193" s="9">
        <f>U141*$D193</f>
        <v>35807.106906863861</v>
      </c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</row>
    <row r="194" spans="1:48" x14ac:dyDescent="0.35">
      <c r="A194" t="s">
        <v>101</v>
      </c>
      <c r="B194" t="s">
        <v>285</v>
      </c>
      <c r="C194" t="s">
        <v>244</v>
      </c>
      <c r="D194" s="61">
        <v>4443.0067644810897</v>
      </c>
      <c r="E194" s="58">
        <f t="shared" ref="E194:S194" si="37">D142*$D194</f>
        <v>17996.349317536355</v>
      </c>
      <c r="F194" s="58">
        <f t="shared" si="37"/>
        <v>22694.839359859474</v>
      </c>
      <c r="G194" s="9">
        <f t="shared" si="37"/>
        <v>8871.8260173297258</v>
      </c>
      <c r="H194" s="9">
        <f t="shared" si="37"/>
        <v>11173.126423355774</v>
      </c>
      <c r="I194" s="9">
        <f t="shared" si="37"/>
        <v>6176.8703032914855</v>
      </c>
      <c r="J194" s="9">
        <f t="shared" si="37"/>
        <v>6385.8765152000924</v>
      </c>
      <c r="K194" s="9">
        <f t="shared" si="37"/>
        <v>4601.1918473778733</v>
      </c>
      <c r="L194" s="9">
        <f t="shared" si="37"/>
        <v>1079.1855344289809</v>
      </c>
      <c r="M194" s="9">
        <f t="shared" si="37"/>
        <v>4273.1698961885195</v>
      </c>
      <c r="N194" s="9">
        <f t="shared" si="37"/>
        <v>1687.8085265509264</v>
      </c>
      <c r="O194" s="9">
        <f t="shared" si="37"/>
        <v>2399.1946073205236</v>
      </c>
      <c r="P194" s="9">
        <f t="shared" si="37"/>
        <v>1796.0143241383821</v>
      </c>
      <c r="Q194" s="9">
        <f t="shared" si="37"/>
        <v>2609.9872921940291</v>
      </c>
      <c r="R194" s="9">
        <f t="shared" si="37"/>
        <v>1283.2556344674722</v>
      </c>
      <c r="S194" s="9">
        <f t="shared" si="37"/>
        <v>2282.899197136056</v>
      </c>
      <c r="T194" s="9">
        <f>S142*$D194</f>
        <v>1514.5616811459354</v>
      </c>
      <c r="U194" s="58">
        <f>T142*$D194</f>
        <v>-2387.1539692900387</v>
      </c>
      <c r="V194" s="9">
        <f>U142*$D194</f>
        <v>763.11184815050353</v>
      </c>
      <c r="Y194" s="67"/>
      <c r="Z194" s="67"/>
      <c r="AA194" s="67"/>
      <c r="AB194" s="67"/>
      <c r="AC194" s="67"/>
      <c r="AD194" s="68"/>
      <c r="AE194" s="68"/>
      <c r="AF194" s="68"/>
      <c r="AG194" s="68"/>
      <c r="AH194" s="68"/>
      <c r="AI194" s="68"/>
      <c r="AJ194" s="68"/>
      <c r="AK194" s="67"/>
      <c r="AL194" s="67"/>
      <c r="AM194" s="67"/>
      <c r="AN194" s="67"/>
      <c r="AO194" s="67"/>
      <c r="AP194" s="67"/>
      <c r="AQ194" s="67"/>
      <c r="AR194" s="67"/>
      <c r="AS194" s="68"/>
      <c r="AT194" s="15"/>
      <c r="AU194" s="15"/>
      <c r="AV194" s="15"/>
    </row>
    <row r="195" spans="1:48" x14ac:dyDescent="0.35">
      <c r="A195" t="s">
        <v>103</v>
      </c>
      <c r="B195" t="s">
        <v>286</v>
      </c>
      <c r="C195" t="s">
        <v>244</v>
      </c>
      <c r="D195" s="61">
        <v>4257.0532566299207</v>
      </c>
      <c r="E195" s="58">
        <f t="shared" ref="E195:S195" si="38">D143*$D195</f>
        <v>29084.715838290067</v>
      </c>
      <c r="F195" s="58">
        <f t="shared" si="38"/>
        <v>33497.087859591811</v>
      </c>
      <c r="G195" s="9">
        <f t="shared" si="38"/>
        <v>31330.620467642028</v>
      </c>
      <c r="H195" s="9">
        <f t="shared" si="38"/>
        <v>86056.179620161391</v>
      </c>
      <c r="I195" s="9">
        <f t="shared" si="38"/>
        <v>16255.679758585366</v>
      </c>
      <c r="J195" s="9">
        <f t="shared" si="38"/>
        <v>54865.8495312792</v>
      </c>
      <c r="K195" s="9">
        <f t="shared" si="38"/>
        <v>16748.510916669631</v>
      </c>
      <c r="L195" s="9">
        <f t="shared" si="38"/>
        <v>3851.9269328857622</v>
      </c>
      <c r="M195" s="9">
        <f t="shared" si="38"/>
        <v>15432.013976370565</v>
      </c>
      <c r="N195" s="9">
        <f t="shared" si="38"/>
        <v>2967.4874620082351</v>
      </c>
      <c r="O195" s="9">
        <f t="shared" si="38"/>
        <v>9655.3232138150743</v>
      </c>
      <c r="P195" s="9">
        <f t="shared" si="38"/>
        <v>2999.0880162184653</v>
      </c>
      <c r="Q195" s="9">
        <f t="shared" si="38"/>
        <v>5544.4557353612354</v>
      </c>
      <c r="R195" s="9">
        <f t="shared" si="38"/>
        <v>1594.3886851885095</v>
      </c>
      <c r="S195" s="9">
        <f t="shared" si="38"/>
        <v>4334.4835304009302</v>
      </c>
      <c r="T195" s="9">
        <f>S143*$D195</f>
        <v>1767.7745898730852</v>
      </c>
      <c r="U195" s="58">
        <f>T143*$D195</f>
        <v>-1046.5170043027122</v>
      </c>
      <c r="V195" s="9">
        <f>U143*$D195</f>
        <v>31520.292887714342</v>
      </c>
      <c r="Y195" s="67"/>
      <c r="Z195" s="67"/>
      <c r="AA195" s="67"/>
      <c r="AB195" s="67"/>
      <c r="AC195" s="68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</row>
    <row r="196" spans="1:48" s="15" customFormat="1" x14ac:dyDescent="0.35">
      <c r="A196" t="s">
        <v>105</v>
      </c>
      <c r="B196" t="s">
        <v>287</v>
      </c>
      <c r="C196" t="s">
        <v>244</v>
      </c>
      <c r="D196" s="61">
        <v>4063.632963989623</v>
      </c>
      <c r="E196" s="58">
        <f t="shared" ref="E196:S196" si="39">D144*$D196</f>
        <v>20606.209842411099</v>
      </c>
      <c r="F196" s="58">
        <f t="shared" si="39"/>
        <v>24997.04856651949</v>
      </c>
      <c r="G196" s="9">
        <f t="shared" si="39"/>
        <v>5949.1523563318242</v>
      </c>
      <c r="H196" s="9">
        <f t="shared" si="39"/>
        <v>7797.2262080623386</v>
      </c>
      <c r="I196" s="9">
        <f t="shared" si="39"/>
        <v>5225.2544836604902</v>
      </c>
      <c r="J196" s="9">
        <f t="shared" si="39"/>
        <v>4042.9886304183174</v>
      </c>
      <c r="K196" s="9">
        <f t="shared" si="39"/>
        <v>3878.6437389191301</v>
      </c>
      <c r="L196" s="9">
        <f t="shared" si="39"/>
        <v>895.95167014181709</v>
      </c>
      <c r="M196" s="9">
        <f t="shared" si="39"/>
        <v>3566.5105496648953</v>
      </c>
      <c r="N196" s="9">
        <f t="shared" si="39"/>
        <v>1496.7836712305871</v>
      </c>
      <c r="O196" s="9">
        <f t="shared" si="39"/>
        <v>1904.0624811283835</v>
      </c>
      <c r="P196" s="9">
        <f t="shared" si="39"/>
        <v>1586.585176795294</v>
      </c>
      <c r="Q196" s="9">
        <f t="shared" si="39"/>
        <v>2249.6322558637557</v>
      </c>
      <c r="R196" s="9">
        <f t="shared" si="39"/>
        <v>1152.1214271188737</v>
      </c>
      <c r="S196" s="9">
        <f t="shared" si="39"/>
        <v>1958.3215031073892</v>
      </c>
      <c r="T196" s="9">
        <f>S144*$D196</f>
        <v>1367.2377268094078</v>
      </c>
      <c r="U196" s="58">
        <f>T144*$D196</f>
        <v>-2154.2884746127143</v>
      </c>
      <c r="V196" s="58">
        <f>U144*$D196</f>
        <v>-771.35631569271629</v>
      </c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</row>
    <row r="197" spans="1:48" x14ac:dyDescent="0.35">
      <c r="A197" t="s">
        <v>107</v>
      </c>
      <c r="B197" t="s">
        <v>288</v>
      </c>
      <c r="C197" t="s">
        <v>244</v>
      </c>
      <c r="D197" s="61">
        <v>3980.0305174988544</v>
      </c>
      <c r="E197" s="9">
        <f t="shared" ref="E197:S197" si="40">D145*$D197</f>
        <v>112039.65516108129</v>
      </c>
      <c r="F197" s="9">
        <f t="shared" si="40"/>
        <v>116890.38046982112</v>
      </c>
      <c r="G197" s="9">
        <f t="shared" si="40"/>
        <v>17389.40486100526</v>
      </c>
      <c r="H197" s="9">
        <f t="shared" si="40"/>
        <v>38164.27579713273</v>
      </c>
      <c r="I197" s="9">
        <f t="shared" si="40"/>
        <v>8689.6257710076297</v>
      </c>
      <c r="J197" s="9">
        <f t="shared" si="40"/>
        <v>18867.661616295281</v>
      </c>
      <c r="K197" s="9">
        <f t="shared" si="40"/>
        <v>7398.2110982829636</v>
      </c>
      <c r="L197" s="9">
        <f t="shared" si="40"/>
        <v>1565.1988226695851</v>
      </c>
      <c r="M197" s="9">
        <f t="shared" si="40"/>
        <v>7302.0251364055257</v>
      </c>
      <c r="N197" s="9">
        <f t="shared" si="40"/>
        <v>2128.0992448742718</v>
      </c>
      <c r="O197" s="9">
        <f t="shared" si="40"/>
        <v>6624.5743544578581</v>
      </c>
      <c r="P197" s="9">
        <f t="shared" si="40"/>
        <v>2605.7206666003312</v>
      </c>
      <c r="Q197" s="9">
        <f t="shared" si="40"/>
        <v>5488.8236677401219</v>
      </c>
      <c r="R197" s="9">
        <f t="shared" si="40"/>
        <v>1658.5167672242005</v>
      </c>
      <c r="S197" s="9">
        <f t="shared" si="40"/>
        <v>5580.4310629616793</v>
      </c>
      <c r="T197" s="9">
        <f>S145*$D197</f>
        <v>1905.5185281852953</v>
      </c>
      <c r="U197" s="9">
        <f>T145*$D197</f>
        <v>10003.734545709676</v>
      </c>
      <c r="V197" s="9">
        <f>U145*$D197</f>
        <v>23764.257627495117</v>
      </c>
    </row>
    <row r="198" spans="1:48" x14ac:dyDescent="0.35">
      <c r="A198" t="s">
        <v>109</v>
      </c>
      <c r="B198" t="s">
        <v>290</v>
      </c>
      <c r="C198" t="s">
        <v>244</v>
      </c>
      <c r="D198" s="61">
        <v>3938.4421551866981</v>
      </c>
      <c r="E198" s="9">
        <f t="shared" ref="E198:S198" si="41">D146*$D198</f>
        <v>100521.76243804107</v>
      </c>
      <c r="F198" s="9">
        <f t="shared" si="41"/>
        <v>104808.6244701563</v>
      </c>
      <c r="G198" s="9">
        <f t="shared" si="41"/>
        <v>10139.813279660602</v>
      </c>
      <c r="H198" s="9">
        <f t="shared" si="41"/>
        <v>14463.934877307856</v>
      </c>
      <c r="I198" s="9">
        <f t="shared" si="41"/>
        <v>6116.8760861462524</v>
      </c>
      <c r="J198" s="9">
        <f t="shared" si="41"/>
        <v>8357.9336947140982</v>
      </c>
      <c r="K198" s="9">
        <f t="shared" si="41"/>
        <v>4748.6689199115726</v>
      </c>
      <c r="L198" s="9">
        <f t="shared" si="41"/>
        <v>1114.6046365564182</v>
      </c>
      <c r="M198" s="9">
        <f t="shared" si="41"/>
        <v>4484.5332737186782</v>
      </c>
      <c r="N198" s="9">
        <f t="shared" si="41"/>
        <v>1601.3899443508715</v>
      </c>
      <c r="O198" s="9">
        <f t="shared" si="41"/>
        <v>2831.8550782531124</v>
      </c>
      <c r="P198" s="9">
        <f t="shared" si="41"/>
        <v>1744.3068190538822</v>
      </c>
      <c r="Q198" s="9">
        <f t="shared" si="41"/>
        <v>2787.5849269068353</v>
      </c>
      <c r="R198" s="9">
        <f t="shared" si="41"/>
        <v>1206.8265206281881</v>
      </c>
      <c r="S198" s="9">
        <f t="shared" si="41"/>
        <v>2491.8245629372996</v>
      </c>
      <c r="T198" s="9">
        <f>S146*$D198</f>
        <v>1423.3397565325167</v>
      </c>
      <c r="U198" s="58">
        <f>T146*$D198</f>
        <v>-1634.1385968378731</v>
      </c>
      <c r="V198" s="9">
        <f>U146*$D198</f>
        <v>5241.4207505003596</v>
      </c>
    </row>
    <row r="199" spans="1:48" x14ac:dyDescent="0.35">
      <c r="A199" t="s">
        <v>111</v>
      </c>
      <c r="B199" t="s">
        <v>289</v>
      </c>
      <c r="C199" t="s">
        <v>244</v>
      </c>
      <c r="D199" s="61">
        <v>4276.2760891034322</v>
      </c>
      <c r="E199" s="9">
        <f t="shared" ref="E199:S199" si="42">D147*$D199</f>
        <v>66199.406194283671</v>
      </c>
      <c r="F199" s="9">
        <f t="shared" si="42"/>
        <v>71035.499832962785</v>
      </c>
      <c r="G199" s="9">
        <f t="shared" si="42"/>
        <v>18393.110619713785</v>
      </c>
      <c r="H199" s="9">
        <f t="shared" si="42"/>
        <v>47490.078895196726</v>
      </c>
      <c r="I199" s="9">
        <f t="shared" si="42"/>
        <v>9219.6453628811742</v>
      </c>
      <c r="J199" s="9">
        <f t="shared" si="42"/>
        <v>19872.13377396081</v>
      </c>
      <c r="K199" s="9">
        <f t="shared" si="42"/>
        <v>7475.8476589932416</v>
      </c>
      <c r="L199" s="9">
        <f t="shared" si="42"/>
        <v>1691.7073728939722</v>
      </c>
      <c r="M199" s="9">
        <f t="shared" si="42"/>
        <v>6918.7660966718595</v>
      </c>
      <c r="N199" s="9">
        <f t="shared" si="42"/>
        <v>2042.152162006101</v>
      </c>
      <c r="O199" s="9">
        <f t="shared" si="42"/>
        <v>5139.8471496010925</v>
      </c>
      <c r="P199" s="9">
        <f t="shared" si="42"/>
        <v>2309.2077553391478</v>
      </c>
      <c r="Q199" s="9">
        <f t="shared" si="42"/>
        <v>4225.233213071996</v>
      </c>
      <c r="R199" s="9">
        <f t="shared" si="42"/>
        <v>1500.4789935601125</v>
      </c>
      <c r="S199" s="9">
        <f t="shared" si="42"/>
        <v>3933.6900892399717</v>
      </c>
      <c r="T199" s="9">
        <f>S147*$D199</f>
        <v>1724.4476303722925</v>
      </c>
      <c r="U199" s="9">
        <f>T147*$D199</f>
        <v>1584.0213987611342</v>
      </c>
      <c r="V199" s="9">
        <f>U147*$D199</f>
        <v>13116.541910615762</v>
      </c>
    </row>
    <row r="200" spans="1:48" x14ac:dyDescent="0.35">
      <c r="A200" t="s">
        <v>113</v>
      </c>
      <c r="B200" t="s">
        <v>291</v>
      </c>
      <c r="C200" t="s">
        <v>244</v>
      </c>
      <c r="D200" s="61">
        <v>4336.4699209302571</v>
      </c>
      <c r="E200" s="9">
        <f t="shared" ref="E200:S200" si="43">D148*$D200</f>
        <v>186330.03041663917</v>
      </c>
      <c r="F200" s="9">
        <f t="shared" si="43"/>
        <v>191291.099768927</v>
      </c>
      <c r="G200" s="9">
        <f t="shared" si="43"/>
        <v>16462.617170906153</v>
      </c>
      <c r="H200" s="9">
        <f t="shared" si="43"/>
        <v>32448.262846759793</v>
      </c>
      <c r="I200" s="9">
        <f t="shared" si="43"/>
        <v>8146.0796479784676</v>
      </c>
      <c r="J200" s="9">
        <f t="shared" si="43"/>
        <v>14694.233698304886</v>
      </c>
      <c r="K200" s="9">
        <f t="shared" si="43"/>
        <v>6198.377690646822</v>
      </c>
      <c r="L200" s="9">
        <f t="shared" si="43"/>
        <v>1427.7432724645819</v>
      </c>
      <c r="M200" s="9">
        <f t="shared" si="43"/>
        <v>5764.1524570667325</v>
      </c>
      <c r="N200" s="9">
        <f t="shared" si="43"/>
        <v>1860.5606461300258</v>
      </c>
      <c r="O200" s="9">
        <f t="shared" si="43"/>
        <v>3728.9342807024004</v>
      </c>
      <c r="P200" s="9">
        <f t="shared" si="43"/>
        <v>2040.3412166003857</v>
      </c>
      <c r="Q200" s="9">
        <f t="shared" si="43"/>
        <v>3341.0336382573487</v>
      </c>
      <c r="R200" s="9">
        <f t="shared" si="43"/>
        <v>1364.9362142724738</v>
      </c>
      <c r="S200" s="9">
        <f t="shared" si="43"/>
        <v>2931.6083100082678</v>
      </c>
      <c r="T200" s="9">
        <f>S148*$D200</f>
        <v>1590.3974518408245</v>
      </c>
      <c r="U200" s="58">
        <f>T148*$D200</f>
        <v>-1208.7595595338985</v>
      </c>
      <c r="V200" s="9">
        <f>U148*$D200</f>
        <v>4828.8128669246089</v>
      </c>
      <c r="X200" s="43"/>
    </row>
    <row r="203" spans="1:48" ht="23.5" x14ac:dyDescent="0.55000000000000004">
      <c r="A203" s="42" t="s">
        <v>335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48" x14ac:dyDescent="0.35">
      <c r="A204" s="15" t="s">
        <v>1</v>
      </c>
      <c r="B204" s="15" t="s">
        <v>292</v>
      </c>
      <c r="C204" s="15" t="s">
        <v>294</v>
      </c>
      <c r="D204" s="15" t="s">
        <v>181</v>
      </c>
      <c r="E204" s="15" t="s">
        <v>182</v>
      </c>
      <c r="F204" s="15" t="s">
        <v>183</v>
      </c>
      <c r="G204" s="15" t="s">
        <v>184</v>
      </c>
      <c r="H204" s="15" t="s">
        <v>185</v>
      </c>
      <c r="I204" s="15" t="s">
        <v>186</v>
      </c>
      <c r="J204" s="15" t="s">
        <v>187</v>
      </c>
      <c r="K204" s="15" t="s">
        <v>188</v>
      </c>
      <c r="L204" s="15" t="s">
        <v>189</v>
      </c>
      <c r="M204" s="15" t="s">
        <v>190</v>
      </c>
      <c r="N204" s="15" t="s">
        <v>191</v>
      </c>
      <c r="O204" s="15" t="s">
        <v>192</v>
      </c>
      <c r="P204" s="15" t="s">
        <v>193</v>
      </c>
      <c r="Q204" s="15" t="s">
        <v>194</v>
      </c>
      <c r="R204" s="15" t="s">
        <v>195</v>
      </c>
      <c r="S204" s="15" t="s">
        <v>196</v>
      </c>
      <c r="T204" s="17" t="s">
        <v>176</v>
      </c>
      <c r="U204" s="17" t="s">
        <v>179</v>
      </c>
      <c r="V204" s="15"/>
    </row>
    <row r="205" spans="1:48" x14ac:dyDescent="0.35">
      <c r="A205" t="s">
        <v>91</v>
      </c>
      <c r="B205" t="s">
        <v>281</v>
      </c>
      <c r="C205" t="s">
        <v>255</v>
      </c>
      <c r="D205" s="59" t="s">
        <v>257</v>
      </c>
      <c r="E205" s="59" t="s">
        <v>257</v>
      </c>
      <c r="F205" s="8">
        <f t="shared" ref="F205:R205" si="44">G190/1000</f>
        <v>9.2473115634365034E-3</v>
      </c>
      <c r="G205" s="8">
        <f t="shared" si="44"/>
        <v>1.0118458613092482E-2</v>
      </c>
      <c r="H205" s="8">
        <f t="shared" si="44"/>
        <v>9.9856541497191035E-3</v>
      </c>
      <c r="I205" s="8">
        <f t="shared" si="44"/>
        <v>5.5301473547245744E-3</v>
      </c>
      <c r="J205" s="8">
        <f t="shared" si="44"/>
        <v>7.3394663752309654E-3</v>
      </c>
      <c r="K205" s="8">
        <f t="shared" si="44"/>
        <v>1.7144432498718072E-3</v>
      </c>
      <c r="L205" s="8">
        <f t="shared" si="44"/>
        <v>6.7491928717571328E-3</v>
      </c>
      <c r="M205" s="8">
        <f t="shared" si="44"/>
        <v>2.9949120598031739E-3</v>
      </c>
      <c r="N205" s="8">
        <f t="shared" si="44"/>
        <v>3.4029324350490914E-3</v>
      </c>
      <c r="O205" s="8">
        <f t="shared" si="44"/>
        <v>3.1347197603040547E-3</v>
      </c>
      <c r="P205" s="8">
        <f t="shared" si="44"/>
        <v>4.3025665040176434E-3</v>
      </c>
      <c r="Q205" s="8">
        <f t="shared" si="44"/>
        <v>2.3066774144448773E-3</v>
      </c>
      <c r="R205" s="8">
        <f t="shared" si="44"/>
        <v>3.7328283518654119E-3</v>
      </c>
      <c r="S205" s="8">
        <f>T190/1000</f>
        <v>2.7454039372330876E-3</v>
      </c>
      <c r="T205" s="59" t="s">
        <v>257</v>
      </c>
      <c r="U205" s="59" t="s">
        <v>257</v>
      </c>
    </row>
    <row r="206" spans="1:48" x14ac:dyDescent="0.35">
      <c r="A206" t="s">
        <v>94</v>
      </c>
      <c r="B206" t="s">
        <v>282</v>
      </c>
      <c r="C206" t="s">
        <v>255</v>
      </c>
      <c r="D206" s="59" t="s">
        <v>257</v>
      </c>
      <c r="E206" s="59" t="s">
        <v>257</v>
      </c>
      <c r="F206" s="8">
        <f t="shared" ref="D206:R215" si="45">G191/1000</f>
        <v>9.4943321019792682E-3</v>
      </c>
      <c r="G206" s="8">
        <f t="shared" si="45"/>
        <v>1.0434611818454479E-2</v>
      </c>
      <c r="H206" s="8">
        <f t="shared" si="45"/>
        <v>1.0222869203052223E-2</v>
      </c>
      <c r="I206" s="8">
        <f t="shared" si="45"/>
        <v>5.689197333436335E-3</v>
      </c>
      <c r="J206" s="8">
        <f t="shared" si="45"/>
        <v>7.5177028532698725E-3</v>
      </c>
      <c r="K206" s="8">
        <f t="shared" si="45"/>
        <v>1.7510770139160955E-3</v>
      </c>
      <c r="L206" s="8">
        <f t="shared" si="45"/>
        <v>6.9035233033079577E-3</v>
      </c>
      <c r="M206" s="8">
        <f t="shared" si="45"/>
        <v>3.0500029211480875E-3</v>
      </c>
      <c r="N206" s="8">
        <f t="shared" si="45"/>
        <v>3.4891621603730999E-3</v>
      </c>
      <c r="O206" s="8">
        <f t="shared" si="45"/>
        <v>3.207334981268762E-3</v>
      </c>
      <c r="P206" s="8">
        <f t="shared" si="45"/>
        <v>4.4067898474176087E-3</v>
      </c>
      <c r="Q206" s="8">
        <f t="shared" si="45"/>
        <v>2.3593643707381122E-3</v>
      </c>
      <c r="R206" s="8">
        <f t="shared" si="45"/>
        <v>3.820871144467804E-3</v>
      </c>
      <c r="S206" s="8">
        <f>T191/1000</f>
        <v>2.8078607387079166E-3</v>
      </c>
      <c r="T206" s="59" t="s">
        <v>257</v>
      </c>
      <c r="U206" s="59" t="s">
        <v>257</v>
      </c>
    </row>
    <row r="207" spans="1:48" x14ac:dyDescent="0.35">
      <c r="A207" t="s">
        <v>97</v>
      </c>
      <c r="B207" t="s">
        <v>283</v>
      </c>
      <c r="C207" t="s">
        <v>255</v>
      </c>
      <c r="D207" s="59" t="s">
        <v>257</v>
      </c>
      <c r="E207" s="59" t="s">
        <v>257</v>
      </c>
      <c r="F207" s="8">
        <f t="shared" si="45"/>
        <v>6.2236208556611228</v>
      </c>
      <c r="G207" s="8">
        <f t="shared" si="45"/>
        <v>7.5171386874203305</v>
      </c>
      <c r="H207" s="8">
        <f t="shared" si="45"/>
        <v>6.0863287527757999</v>
      </c>
      <c r="I207" s="8">
        <f t="shared" si="45"/>
        <v>4.0554182744109619</v>
      </c>
      <c r="J207" s="8">
        <f t="shared" si="45"/>
        <v>4.5046098406779862</v>
      </c>
      <c r="K207" s="8">
        <f t="shared" si="45"/>
        <v>1.0464331952349768</v>
      </c>
      <c r="L207" s="8">
        <f t="shared" si="45"/>
        <v>4.143435339487711</v>
      </c>
      <c r="M207" s="8">
        <f t="shared" si="45"/>
        <v>1.7903370640473499</v>
      </c>
      <c r="N207" s="8">
        <f t="shared" si="45"/>
        <v>2.145902042073105</v>
      </c>
      <c r="O207" s="8">
        <f t="shared" si="45"/>
        <v>1.8830570361403247</v>
      </c>
      <c r="P207" s="8">
        <f t="shared" si="45"/>
        <v>2.6147120720331887</v>
      </c>
      <c r="Q207" s="8">
        <f t="shared" si="45"/>
        <v>1.3740576249286451</v>
      </c>
      <c r="R207" s="8">
        <f t="shared" si="45"/>
        <v>2.2678294990780263</v>
      </c>
      <c r="S207" s="8">
        <f>T192/1000</f>
        <v>1.6337790756027992</v>
      </c>
      <c r="T207" s="59" t="s">
        <v>257</v>
      </c>
      <c r="U207" s="59" t="s">
        <v>257</v>
      </c>
      <c r="AK207" s="15"/>
      <c r="AL207" s="15"/>
      <c r="AM207" s="15"/>
      <c r="AN207" s="15"/>
      <c r="AO207" s="15"/>
      <c r="AP207" s="15"/>
      <c r="AQ207" s="15"/>
      <c r="AR207" s="15"/>
    </row>
    <row r="208" spans="1:48" x14ac:dyDescent="0.35">
      <c r="A208" t="s">
        <v>99</v>
      </c>
      <c r="B208" t="s">
        <v>284</v>
      </c>
      <c r="C208" t="s">
        <v>255</v>
      </c>
      <c r="D208" s="7">
        <f t="shared" si="45"/>
        <v>53.490421001223979</v>
      </c>
      <c r="E208" s="7">
        <f t="shared" si="45"/>
        <v>57.924767171217354</v>
      </c>
      <c r="F208" s="8">
        <f t="shared" si="45"/>
        <v>21.085660986615238</v>
      </c>
      <c r="G208" s="8">
        <f t="shared" si="45"/>
        <v>69.61610678496568</v>
      </c>
      <c r="H208" s="8">
        <f t="shared" si="45"/>
        <v>12.923809498169707</v>
      </c>
      <c r="I208" s="8">
        <f t="shared" si="45"/>
        <v>41.38582198550678</v>
      </c>
      <c r="J208" s="8">
        <f t="shared" si="45"/>
        <v>14.831424028249375</v>
      </c>
      <c r="K208" s="8">
        <f t="shared" si="45"/>
        <v>3.2183747922731212</v>
      </c>
      <c r="L208" s="8">
        <f t="shared" si="45"/>
        <v>14.043862938436652</v>
      </c>
      <c r="M208" s="8">
        <f t="shared" si="45"/>
        <v>2.999992221742938</v>
      </c>
      <c r="N208" s="8">
        <f t="shared" si="45"/>
        <v>10.778311133746101</v>
      </c>
      <c r="O208" s="8">
        <f t="shared" si="45"/>
        <v>3.3398233015422987</v>
      </c>
      <c r="P208" s="8">
        <f t="shared" si="45"/>
        <v>6.8013940998196301</v>
      </c>
      <c r="Q208" s="8">
        <f t="shared" si="45"/>
        <v>1.8084510584989424</v>
      </c>
      <c r="R208" s="8">
        <f t="shared" si="45"/>
        <v>5.8162776216954883</v>
      </c>
      <c r="S208" s="8">
        <f>T193/1000</f>
        <v>1.9799762599275139</v>
      </c>
      <c r="T208" s="7">
        <f>U193/1000</f>
        <v>2.1774588045286838</v>
      </c>
      <c r="U208" s="7">
        <f>V193/1000</f>
        <v>35.807106906863858</v>
      </c>
    </row>
    <row r="209" spans="1:48" x14ac:dyDescent="0.35">
      <c r="A209" t="s">
        <v>101</v>
      </c>
      <c r="B209" t="s">
        <v>285</v>
      </c>
      <c r="C209" t="s">
        <v>255</v>
      </c>
      <c r="D209" s="59" t="s">
        <v>257</v>
      </c>
      <c r="E209" s="59" t="s">
        <v>257</v>
      </c>
      <c r="F209" s="8">
        <f t="shared" si="45"/>
        <v>8.8718260173297256</v>
      </c>
      <c r="G209" s="8">
        <f t="shared" si="45"/>
        <v>11.173126423355773</v>
      </c>
      <c r="H209" s="8">
        <f t="shared" si="45"/>
        <v>6.1768703032914853</v>
      </c>
      <c r="I209" s="8">
        <f t="shared" si="45"/>
        <v>6.385876515200092</v>
      </c>
      <c r="J209" s="8">
        <f t="shared" si="45"/>
        <v>4.6011918473778737</v>
      </c>
      <c r="K209" s="8">
        <f t="shared" si="45"/>
        <v>1.0791855344289809</v>
      </c>
      <c r="L209" s="8">
        <f t="shared" si="45"/>
        <v>4.2731698961885192</v>
      </c>
      <c r="M209" s="8">
        <f t="shared" si="45"/>
        <v>1.6878085265509264</v>
      </c>
      <c r="N209" s="8">
        <f t="shared" si="45"/>
        <v>2.3991946073205237</v>
      </c>
      <c r="O209" s="8">
        <f t="shared" si="45"/>
        <v>1.7960143241383821</v>
      </c>
      <c r="P209" s="8">
        <f t="shared" si="45"/>
        <v>2.6099872921940293</v>
      </c>
      <c r="Q209" s="8">
        <f t="shared" si="45"/>
        <v>1.2832556344674722</v>
      </c>
      <c r="R209" s="8">
        <f t="shared" si="45"/>
        <v>2.2828991971360559</v>
      </c>
      <c r="S209" s="8">
        <f>T194/1000</f>
        <v>1.5145616811459355</v>
      </c>
      <c r="T209" s="59" t="s">
        <v>257</v>
      </c>
      <c r="U209" s="7">
        <f>V194/1000</f>
        <v>0.76311184815050348</v>
      </c>
      <c r="AD209" s="15"/>
      <c r="AE209" s="15"/>
      <c r="AF209" s="15"/>
      <c r="AG209" s="15"/>
      <c r="AH209" s="15"/>
      <c r="AI209" s="15"/>
      <c r="AJ209" s="15"/>
      <c r="AS209" s="15"/>
      <c r="AT209" s="15"/>
      <c r="AU209" s="15"/>
      <c r="AV209" s="15"/>
    </row>
    <row r="210" spans="1:48" x14ac:dyDescent="0.35">
      <c r="A210" t="s">
        <v>103</v>
      </c>
      <c r="B210" t="s">
        <v>286</v>
      </c>
      <c r="C210" t="s">
        <v>255</v>
      </c>
      <c r="D210" s="59" t="s">
        <v>257</v>
      </c>
      <c r="E210" s="59" t="s">
        <v>257</v>
      </c>
      <c r="F210" s="8">
        <f t="shared" si="45"/>
        <v>31.330620467642028</v>
      </c>
      <c r="G210" s="8">
        <f t="shared" si="45"/>
        <v>86.056179620161387</v>
      </c>
      <c r="H210" s="8">
        <f t="shared" si="45"/>
        <v>16.255679758585366</v>
      </c>
      <c r="I210" s="8">
        <f t="shared" si="45"/>
        <v>54.865849531279203</v>
      </c>
      <c r="J210" s="8">
        <f t="shared" si="45"/>
        <v>16.74851091666963</v>
      </c>
      <c r="K210" s="8">
        <f t="shared" si="45"/>
        <v>3.8519269328857622</v>
      </c>
      <c r="L210" s="8">
        <f t="shared" si="45"/>
        <v>15.432013976370564</v>
      </c>
      <c r="M210" s="8">
        <f t="shared" si="45"/>
        <v>2.967487462008235</v>
      </c>
      <c r="N210" s="8">
        <f t="shared" si="45"/>
        <v>9.6553232138150751</v>
      </c>
      <c r="O210" s="8">
        <f t="shared" si="45"/>
        <v>2.9990880162184652</v>
      </c>
      <c r="P210" s="8">
        <f t="shared" si="45"/>
        <v>5.5444557353612351</v>
      </c>
      <c r="Q210" s="8">
        <f t="shared" si="45"/>
        <v>1.5943886851885094</v>
      </c>
      <c r="R210" s="8">
        <f t="shared" si="45"/>
        <v>4.3344835304009299</v>
      </c>
      <c r="S210" s="8">
        <f>T195/1000</f>
        <v>1.7677745898730852</v>
      </c>
      <c r="T210" s="59" t="s">
        <v>257</v>
      </c>
      <c r="U210" s="7">
        <f>V195/1000</f>
        <v>31.520292887714341</v>
      </c>
      <c r="AC210" s="15"/>
    </row>
    <row r="211" spans="1:48" s="15" customFormat="1" x14ac:dyDescent="0.35">
      <c r="A211" t="s">
        <v>105</v>
      </c>
      <c r="B211" t="s">
        <v>287</v>
      </c>
      <c r="C211" t="s">
        <v>255</v>
      </c>
      <c r="D211" s="59" t="s">
        <v>257</v>
      </c>
      <c r="E211" s="59" t="s">
        <v>257</v>
      </c>
      <c r="F211" s="8">
        <f t="shared" si="45"/>
        <v>5.9491523563318243</v>
      </c>
      <c r="G211" s="8">
        <f t="shared" si="45"/>
        <v>7.7972262080623382</v>
      </c>
      <c r="H211" s="8">
        <f t="shared" si="45"/>
        <v>5.2252544836604899</v>
      </c>
      <c r="I211" s="8">
        <f t="shared" si="45"/>
        <v>4.0429886304183178</v>
      </c>
      <c r="J211" s="8">
        <f t="shared" si="45"/>
        <v>3.8786437389191302</v>
      </c>
      <c r="K211" s="8">
        <f t="shared" si="45"/>
        <v>0.89595167014181709</v>
      </c>
      <c r="L211" s="8">
        <f t="shared" si="45"/>
        <v>3.5665105496648954</v>
      </c>
      <c r="M211" s="8">
        <f t="shared" si="45"/>
        <v>1.4967836712305871</v>
      </c>
      <c r="N211" s="8">
        <f t="shared" si="45"/>
        <v>1.9040624811283835</v>
      </c>
      <c r="O211" s="8">
        <f t="shared" si="45"/>
        <v>1.5865851767952941</v>
      </c>
      <c r="P211" s="8">
        <f t="shared" si="45"/>
        <v>2.2496322558637556</v>
      </c>
      <c r="Q211" s="8">
        <f t="shared" si="45"/>
        <v>1.1521214271188738</v>
      </c>
      <c r="R211" s="8">
        <f t="shared" si="45"/>
        <v>1.9583215031073891</v>
      </c>
      <c r="S211" s="8">
        <f>T196/1000</f>
        <v>1.3672377268094078</v>
      </c>
      <c r="T211" s="59" t="s">
        <v>257</v>
      </c>
      <c r="U211" s="59" t="s">
        <v>257</v>
      </c>
      <c r="V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</row>
    <row r="212" spans="1:48" x14ac:dyDescent="0.35">
      <c r="A212" t="s">
        <v>107</v>
      </c>
      <c r="B212" t="s">
        <v>288</v>
      </c>
      <c r="C212" t="s">
        <v>255</v>
      </c>
      <c r="D212" s="7">
        <f t="shared" si="45"/>
        <v>112.03965516108128</v>
      </c>
      <c r="E212" s="7">
        <f t="shared" si="45"/>
        <v>116.89038046982111</v>
      </c>
      <c r="F212" s="8">
        <f t="shared" si="45"/>
        <v>17.389404861005261</v>
      </c>
      <c r="G212" s="8">
        <f t="shared" si="45"/>
        <v>38.164275797132731</v>
      </c>
      <c r="H212" s="8">
        <f t="shared" si="45"/>
        <v>8.6896257710076306</v>
      </c>
      <c r="I212" s="8">
        <f t="shared" si="45"/>
        <v>18.86766161629528</v>
      </c>
      <c r="J212" s="8">
        <f t="shared" si="45"/>
        <v>7.3982110982829639</v>
      </c>
      <c r="K212" s="8">
        <f t="shared" si="45"/>
        <v>1.565198822669585</v>
      </c>
      <c r="L212" s="8">
        <f t="shared" si="45"/>
        <v>7.3020251364055255</v>
      </c>
      <c r="M212" s="8">
        <f t="shared" si="45"/>
        <v>2.1280992448742717</v>
      </c>
      <c r="N212" s="8">
        <f t="shared" si="45"/>
        <v>6.6245743544578577</v>
      </c>
      <c r="O212" s="8">
        <f t="shared" si="45"/>
        <v>2.6057206666003312</v>
      </c>
      <c r="P212" s="8">
        <f t="shared" si="45"/>
        <v>5.4888236677401219</v>
      </c>
      <c r="Q212" s="8">
        <f t="shared" si="45"/>
        <v>1.6585167672242005</v>
      </c>
      <c r="R212" s="8">
        <f t="shared" si="45"/>
        <v>5.5804310629616793</v>
      </c>
      <c r="S212" s="8">
        <f>T197/1000</f>
        <v>1.9055185281852953</v>
      </c>
      <c r="T212" s="7">
        <f>U197/1000</f>
        <v>10.003734545709676</v>
      </c>
      <c r="U212" s="7">
        <f>V197/1000</f>
        <v>23.764257627495116</v>
      </c>
    </row>
    <row r="213" spans="1:48" x14ac:dyDescent="0.35">
      <c r="A213" t="s">
        <v>109</v>
      </c>
      <c r="B213" t="s">
        <v>290</v>
      </c>
      <c r="C213" t="s">
        <v>255</v>
      </c>
      <c r="D213" s="7">
        <f t="shared" si="45"/>
        <v>100.52176243804107</v>
      </c>
      <c r="E213" s="7">
        <f t="shared" si="45"/>
        <v>104.8086244701563</v>
      </c>
      <c r="F213" s="8">
        <f t="shared" si="45"/>
        <v>10.139813279660602</v>
      </c>
      <c r="G213" s="8">
        <f t="shared" si="45"/>
        <v>14.463934877307857</v>
      </c>
      <c r="H213" s="8">
        <f t="shared" si="45"/>
        <v>6.1168760861462523</v>
      </c>
      <c r="I213" s="8">
        <f t="shared" si="45"/>
        <v>8.3579336947140987</v>
      </c>
      <c r="J213" s="8">
        <f t="shared" si="45"/>
        <v>4.748668919911573</v>
      </c>
      <c r="K213" s="8">
        <f t="shared" si="45"/>
        <v>1.1146046365564182</v>
      </c>
      <c r="L213" s="8">
        <f t="shared" si="45"/>
        <v>4.4845332737186778</v>
      </c>
      <c r="M213" s="8">
        <f t="shared" si="45"/>
        <v>1.6013899443508715</v>
      </c>
      <c r="N213" s="8">
        <f t="shared" si="45"/>
        <v>2.8318550782531124</v>
      </c>
      <c r="O213" s="8">
        <f t="shared" si="45"/>
        <v>1.7443068190538822</v>
      </c>
      <c r="P213" s="8">
        <f t="shared" si="45"/>
        <v>2.7875849269068351</v>
      </c>
      <c r="Q213" s="8">
        <f t="shared" si="45"/>
        <v>1.2068265206281881</v>
      </c>
      <c r="R213" s="8">
        <f t="shared" si="45"/>
        <v>2.4918245629372997</v>
      </c>
      <c r="S213" s="8">
        <f>T198/1000</f>
        <v>1.4233397565325168</v>
      </c>
      <c r="T213" s="59" t="s">
        <v>257</v>
      </c>
      <c r="U213" s="7">
        <f>V198/1000</f>
        <v>5.2414207505003594</v>
      </c>
    </row>
    <row r="214" spans="1:48" x14ac:dyDescent="0.35">
      <c r="A214" t="s">
        <v>111</v>
      </c>
      <c r="B214" t="s">
        <v>289</v>
      </c>
      <c r="C214" t="s">
        <v>255</v>
      </c>
      <c r="D214" s="7">
        <f t="shared" si="45"/>
        <v>66.199406194283668</v>
      </c>
      <c r="E214" s="7">
        <f t="shared" si="45"/>
        <v>71.035499832962785</v>
      </c>
      <c r="F214" s="8">
        <f t="shared" si="45"/>
        <v>18.393110619713784</v>
      </c>
      <c r="G214" s="8">
        <f t="shared" si="45"/>
        <v>47.490078895196724</v>
      </c>
      <c r="H214" s="8">
        <f t="shared" si="45"/>
        <v>9.2196453628811739</v>
      </c>
      <c r="I214" s="8">
        <f t="shared" si="45"/>
        <v>19.872133773960808</v>
      </c>
      <c r="J214" s="8">
        <f t="shared" si="45"/>
        <v>7.4758476589932412</v>
      </c>
      <c r="K214" s="8">
        <f t="shared" si="45"/>
        <v>1.6917073728939722</v>
      </c>
      <c r="L214" s="8">
        <f t="shared" si="45"/>
        <v>6.9187660966718596</v>
      </c>
      <c r="M214" s="8">
        <f t="shared" si="45"/>
        <v>2.0421521620061012</v>
      </c>
      <c r="N214" s="8">
        <f t="shared" si="45"/>
        <v>5.1398471496010929</v>
      </c>
      <c r="O214" s="8">
        <f t="shared" si="45"/>
        <v>2.3092077553391479</v>
      </c>
      <c r="P214" s="8">
        <f t="shared" si="45"/>
        <v>4.2252332130719958</v>
      </c>
      <c r="Q214" s="8">
        <f t="shared" si="45"/>
        <v>1.5004789935601124</v>
      </c>
      <c r="R214" s="8">
        <f t="shared" si="45"/>
        <v>3.9336900892399718</v>
      </c>
      <c r="S214" s="8">
        <f>T199/1000</f>
        <v>1.7244476303722924</v>
      </c>
      <c r="T214" s="7">
        <f>U199/1000</f>
        <v>1.5840213987611342</v>
      </c>
      <c r="U214" s="7">
        <f>V199/1000</f>
        <v>13.116541910615762</v>
      </c>
    </row>
    <row r="215" spans="1:48" x14ac:dyDescent="0.35">
      <c r="A215" t="s">
        <v>113</v>
      </c>
      <c r="B215" t="s">
        <v>291</v>
      </c>
      <c r="C215" t="s">
        <v>255</v>
      </c>
      <c r="D215" s="7">
        <f t="shared" si="45"/>
        <v>186.33003041663918</v>
      </c>
      <c r="E215" s="7">
        <f t="shared" si="45"/>
        <v>191.29109976892701</v>
      </c>
      <c r="F215" s="8">
        <f t="shared" si="45"/>
        <v>16.462617170906153</v>
      </c>
      <c r="G215" s="8">
        <f t="shared" si="45"/>
        <v>32.448262846759796</v>
      </c>
      <c r="H215" s="8">
        <f t="shared" si="45"/>
        <v>8.1460796479784676</v>
      </c>
      <c r="I215" s="8">
        <f t="shared" si="45"/>
        <v>14.694233698304886</v>
      </c>
      <c r="J215" s="8">
        <f t="shared" si="45"/>
        <v>6.1983776906468222</v>
      </c>
      <c r="K215" s="8">
        <f t="shared" si="45"/>
        <v>1.4277432724645818</v>
      </c>
      <c r="L215" s="8">
        <f t="shared" si="45"/>
        <v>5.7641524570667322</v>
      </c>
      <c r="M215" s="8">
        <f t="shared" si="45"/>
        <v>1.8605606461300259</v>
      </c>
      <c r="N215" s="8">
        <f t="shared" si="45"/>
        <v>3.7289342807024006</v>
      </c>
      <c r="O215" s="8">
        <f t="shared" si="45"/>
        <v>2.0403412166003858</v>
      </c>
      <c r="P215" s="8">
        <f t="shared" si="45"/>
        <v>3.3410336382573487</v>
      </c>
      <c r="Q215" s="8">
        <f t="shared" si="45"/>
        <v>1.3649362142724737</v>
      </c>
      <c r="R215" s="8">
        <f t="shared" si="45"/>
        <v>2.9316083100082677</v>
      </c>
      <c r="S215" s="8">
        <f>T200/1000</f>
        <v>1.5903974518408246</v>
      </c>
      <c r="T215" s="59" t="s">
        <v>257</v>
      </c>
      <c r="U215" s="7">
        <f>V200/1000</f>
        <v>4.8288128669246086</v>
      </c>
    </row>
    <row r="216" spans="1:48" x14ac:dyDescent="0.3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59"/>
      <c r="U216" s="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</row>
    <row r="217" spans="1:48" x14ac:dyDescent="0.35"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</row>
    <row r="218" spans="1:48" x14ac:dyDescent="0.35"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</row>
    <row r="219" spans="1:48" x14ac:dyDescent="0.35">
      <c r="T219" s="7"/>
      <c r="U219" s="7"/>
      <c r="W219" s="67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</row>
    <row r="220" spans="1:48" x14ac:dyDescent="0.35">
      <c r="T220" s="7"/>
      <c r="U220" s="7"/>
      <c r="W220" s="67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</row>
    <row r="221" spans="1:48" x14ac:dyDescent="0.35">
      <c r="T221" s="7"/>
      <c r="U221" s="7"/>
      <c r="W221" s="67"/>
      <c r="X221" s="67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</row>
    <row r="222" spans="1:48" x14ac:dyDescent="0.35">
      <c r="T222" s="7"/>
      <c r="U222" s="7"/>
      <c r="W222" s="67"/>
      <c r="X222" s="67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</row>
    <row r="223" spans="1:48" x14ac:dyDescent="0.35">
      <c r="T223" s="7"/>
      <c r="U223" s="7"/>
      <c r="W223" s="67"/>
      <c r="X223" s="67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</row>
    <row r="224" spans="1:48" x14ac:dyDescent="0.35">
      <c r="T224" s="7"/>
      <c r="U224" s="7"/>
      <c r="W224" s="67"/>
      <c r="X224" s="67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</row>
    <row r="225" spans="6:38" x14ac:dyDescent="0.35">
      <c r="T225" s="7"/>
      <c r="U225" s="7"/>
      <c r="W225" s="67"/>
      <c r="X225" s="67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</row>
    <row r="226" spans="6:38" x14ac:dyDescent="0.35">
      <c r="T226" s="7"/>
      <c r="U226" s="7"/>
      <c r="W226" s="67"/>
      <c r="X226" s="67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</row>
    <row r="227" spans="6:38" x14ac:dyDescent="0.35"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7"/>
      <c r="U227" s="7"/>
      <c r="W227" s="67"/>
      <c r="X227" s="67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</row>
    <row r="228" spans="6:38" x14ac:dyDescent="0.35"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7"/>
      <c r="U228" s="7"/>
      <c r="W228" s="67"/>
      <c r="X228" s="67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</row>
    <row r="229" spans="6:38" x14ac:dyDescent="0.35"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7"/>
      <c r="U229" s="7"/>
      <c r="W229" s="67"/>
      <c r="X229" s="67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</row>
    <row r="230" spans="6:38" x14ac:dyDescent="0.35"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7"/>
      <c r="U230" s="7"/>
      <c r="W230" s="67"/>
      <c r="X230" s="67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</row>
    <row r="231" spans="6:38" x14ac:dyDescent="0.35"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7"/>
      <c r="U231" s="7"/>
      <c r="W231" s="67"/>
      <c r="X231" s="67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</row>
    <row r="232" spans="6:38" x14ac:dyDescent="0.35"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7"/>
      <c r="U232" s="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</row>
    <row r="233" spans="6:38" x14ac:dyDescent="0.35"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7"/>
      <c r="U233" s="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</row>
    <row r="234" spans="6:38" x14ac:dyDescent="0.35"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7"/>
      <c r="U234" s="7"/>
    </row>
    <row r="235" spans="6:38" x14ac:dyDescent="0.35"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6:38" x14ac:dyDescent="0.35"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6:38" x14ac:dyDescent="0.35"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6:38" x14ac:dyDescent="0.35"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6:38" x14ac:dyDescent="0.35"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6:38" x14ac:dyDescent="0.35"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6:21" x14ac:dyDescent="0.35"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6:21" x14ac:dyDescent="0.35"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6:21" x14ac:dyDescent="0.35"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6:21" x14ac:dyDescent="0.35"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6:21" x14ac:dyDescent="0.35"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6:21" x14ac:dyDescent="0.35"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</sheetData>
  <mergeCells count="11">
    <mergeCell ref="A103:V103"/>
    <mergeCell ref="A115:U115"/>
    <mergeCell ref="A155:U155"/>
    <mergeCell ref="A188:V188"/>
    <mergeCell ref="A203:U203"/>
    <mergeCell ref="A176:S176"/>
    <mergeCell ref="A63:U63"/>
    <mergeCell ref="A49:C51"/>
    <mergeCell ref="A53:C55"/>
    <mergeCell ref="A57:C59"/>
    <mergeCell ref="A1:X1"/>
  </mergeCells>
  <conditionalFormatting sqref="AL86:AV94">
    <cfRule type="colorScale" priority="1">
      <colorScale>
        <cfvo type="min"/>
        <cfvo type="max"/>
        <color theme="0"/>
        <color rgb="FFFF5D5D"/>
      </colorScale>
    </cfRule>
    <cfRule type="colorScale" priority="2">
      <colorScale>
        <cfvo type="min"/>
        <cfvo type="max"/>
        <color theme="0" tint="-4.9989318521683403E-2"/>
        <color rgb="FFFF0000"/>
      </colorScale>
    </cfRule>
    <cfRule type="colorScale" priority="3">
      <colorScale>
        <cfvo type="min"/>
        <cfvo type="max"/>
        <color theme="5" tint="0.79998168889431442"/>
        <color theme="5" tint="0.39997558519241921"/>
      </colorScale>
    </cfRule>
    <cfRule type="colorScale" priority="4">
      <colorScale>
        <cfvo type="min"/>
        <cfvo type="max"/>
        <color theme="4" tint="0.79998168889431442"/>
        <color theme="5" tint="0.39997558519241921"/>
      </colorScale>
    </cfRule>
    <cfRule type="colorScale" priority="5">
      <colorScale>
        <cfvo type="min"/>
        <cfvo type="max"/>
        <color theme="4"/>
        <color theme="5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A7AD2-9C28-4757-8A61-0FDAF34D8A7D}">
  <dimension ref="A1:A22"/>
  <sheetViews>
    <sheetView workbookViewId="0">
      <selection activeCell="D24" sqref="D24"/>
    </sheetView>
  </sheetViews>
  <sheetFormatPr defaultRowHeight="14.5" x14ac:dyDescent="0.35"/>
  <cols>
    <col min="1" max="1" width="135.453125" customWidth="1"/>
  </cols>
  <sheetData>
    <row r="1" spans="1:1" x14ac:dyDescent="0.35">
      <c r="A1" t="s">
        <v>306</v>
      </c>
    </row>
    <row r="3" spans="1:1" x14ac:dyDescent="0.35">
      <c r="A3" t="s">
        <v>307</v>
      </c>
    </row>
    <row r="4" spans="1:1" x14ac:dyDescent="0.35">
      <c r="A4" s="19" t="s">
        <v>301</v>
      </c>
    </row>
    <row r="5" spans="1:1" x14ac:dyDescent="0.35">
      <c r="A5" s="22" t="s">
        <v>302</v>
      </c>
    </row>
    <row r="6" spans="1:1" x14ac:dyDescent="0.35">
      <c r="A6" s="43"/>
    </row>
    <row r="7" spans="1:1" x14ac:dyDescent="0.35">
      <c r="A7" s="43" t="s">
        <v>308</v>
      </c>
    </row>
    <row r="8" spans="1:1" x14ac:dyDescent="0.35">
      <c r="A8" s="3" t="s">
        <v>303</v>
      </c>
    </row>
    <row r="9" spans="1:1" x14ac:dyDescent="0.35">
      <c r="A9" s="5" t="s">
        <v>304</v>
      </c>
    </row>
    <row r="10" spans="1:1" x14ac:dyDescent="0.35">
      <c r="A10" s="6" t="s">
        <v>305</v>
      </c>
    </row>
    <row r="12" spans="1:1" x14ac:dyDescent="0.35">
      <c r="A12" t="s">
        <v>323</v>
      </c>
    </row>
    <row r="13" spans="1:1" x14ac:dyDescent="0.35">
      <c r="A13" s="26" t="s">
        <v>316</v>
      </c>
    </row>
    <row r="14" spans="1:1" x14ac:dyDescent="0.35">
      <c r="A14" s="3" t="s">
        <v>319</v>
      </c>
    </row>
    <row r="15" spans="1:1" x14ac:dyDescent="0.35">
      <c r="A15" s="52" t="s">
        <v>320</v>
      </c>
    </row>
    <row r="17" spans="1:1" x14ac:dyDescent="0.35">
      <c r="A17" s="43" t="s">
        <v>324</v>
      </c>
    </row>
    <row r="18" spans="1:1" x14ac:dyDescent="0.35">
      <c r="A18" s="39" t="s">
        <v>321</v>
      </c>
    </row>
    <row r="19" spans="1:1" x14ac:dyDescent="0.35">
      <c r="A19" s="53" t="s">
        <v>322</v>
      </c>
    </row>
    <row r="21" spans="1:1" x14ac:dyDescent="0.35">
      <c r="A21" t="s">
        <v>325</v>
      </c>
    </row>
    <row r="22" spans="1:1" x14ac:dyDescent="0.35">
      <c r="A22" s="55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Raw Data</vt:lpstr>
      <vt:lpstr>Correct for Drift</vt:lpstr>
      <vt:lpstr>High oxide data reduction</vt:lpstr>
      <vt:lpstr>Low oxide data reduction</vt:lpstr>
      <vt:lpstr>Color Code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Miller</dc:creator>
  <cp:lastModifiedBy>Vivian Yale</cp:lastModifiedBy>
  <dcterms:created xsi:type="dcterms:W3CDTF">2024-12-07T01:53:12Z</dcterms:created>
  <dcterms:modified xsi:type="dcterms:W3CDTF">2025-05-08T23:51:53Z</dcterms:modified>
</cp:coreProperties>
</file>