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Br\Documents\EER Year 1\Fall 2021\ICP-MS\"/>
    </mc:Choice>
  </mc:AlternateContent>
  <xr:revisionPtr revIDLastSave="0" documentId="13_ncr:1_{3C6EA69B-D1AD-42C0-B324-03DBD744431B}" xr6:coauthVersionLast="46" xr6:coauthVersionMax="46" xr10:uidLastSave="{00000000-0000-0000-0000-000000000000}"/>
  <bookViews>
    <workbookView xWindow="-30828" yWindow="-7332" windowWidth="30936" windowHeight="16776" tabRatio="446" activeTab="1" xr2:uid="{4D1137DE-7DAD-41CE-8F2E-F3181504B78A}"/>
  </bookViews>
  <sheets>
    <sheet name="Various LA Recoveries" sheetId="1" r:id="rId1"/>
    <sheet name="Standard LA Data" sheetId="2" r:id="rId2"/>
    <sheet name="Unkown Data Plotte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3" l="1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B25" i="3"/>
  <c r="B26" i="3"/>
  <c r="B24" i="3"/>
  <c r="B23" i="3"/>
  <c r="B20" i="3"/>
  <c r="B22" i="3"/>
  <c r="B21" i="3"/>
  <c r="B19" i="3"/>
  <c r="B18" i="3"/>
  <c r="B17" i="3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B28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B26" i="2"/>
  <c r="D11" i="2"/>
  <c r="D13" i="2" s="1"/>
  <c r="C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B13" i="2"/>
  <c r="C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B11" i="2"/>
  <c r="S21" i="1"/>
  <c r="S20" i="1"/>
  <c r="N21" i="1"/>
  <c r="N20" i="1"/>
  <c r="I21" i="1"/>
  <c r="I20" i="1"/>
  <c r="D21" i="1"/>
  <c r="D20" i="1"/>
</calcChain>
</file>

<file path=xl/sharedStrings.xml><?xml version="1.0" encoding="utf-8"?>
<sst xmlns="http://schemas.openxmlformats.org/spreadsheetml/2006/main" count="220" uniqueCount="93">
  <si>
    <t>Valerian Root Web Calibration</t>
  </si>
  <si>
    <t>Analyte</t>
  </si>
  <si>
    <t>Average</t>
  </si>
  <si>
    <t>Reference Values</t>
  </si>
  <si>
    <t>Recoveries</t>
  </si>
  <si>
    <t>Li7_ppm_mean</t>
  </si>
  <si>
    <t>Na23_ppm_mean</t>
  </si>
  <si>
    <t>Mg25_ppm_mean</t>
  </si>
  <si>
    <t>Mg26_ppm_mean</t>
  </si>
  <si>
    <t>Al27_ppm_mean</t>
  </si>
  <si>
    <t>Ca44_ppm_mean</t>
  </si>
  <si>
    <t>Cr53_ppm_mean</t>
  </si>
  <si>
    <t>Mn55_ppm_mean</t>
  </si>
  <si>
    <t>Fe57_ppm_mean</t>
  </si>
  <si>
    <t>Ni60_ppm_mean</t>
  </si>
  <si>
    <t>Cu63_ppm_mean</t>
  </si>
  <si>
    <t>Zn68_ppm_mean</t>
  </si>
  <si>
    <t>Se82_ppm_mean</t>
  </si>
  <si>
    <t>NULL</t>
  </si>
  <si>
    <t>Sr88_ppm_mean</t>
  </si>
  <si>
    <t>Ba137_ppm_mean</t>
  </si>
  <si>
    <t>Ba138_ppm_mean</t>
  </si>
  <si>
    <t>Pb208_ppm_mean</t>
  </si>
  <si>
    <t>AVG</t>
  </si>
  <si>
    <t>STDEV</t>
  </si>
  <si>
    <t>Valerian Root Digest as Calibration</t>
  </si>
  <si>
    <t>Avg</t>
  </si>
  <si>
    <t xml:space="preserve">Recoveries </t>
  </si>
  <si>
    <t>Beech Wood Web Calibration</t>
  </si>
  <si>
    <t xml:space="preserve">Beech Wood Digest Calibration </t>
  </si>
  <si>
    <t>Val 2</t>
  </si>
  <si>
    <t>Val 3</t>
  </si>
  <si>
    <t>Val 4</t>
  </si>
  <si>
    <t>Val 5</t>
  </si>
  <si>
    <t>Val 6</t>
  </si>
  <si>
    <t>Val 7</t>
  </si>
  <si>
    <t>Val 8</t>
  </si>
  <si>
    <t>Val 9</t>
  </si>
  <si>
    <t>Na-23</t>
  </si>
  <si>
    <t>Li-7</t>
  </si>
  <si>
    <t>Mg-25</t>
  </si>
  <si>
    <t>Mg-26</t>
  </si>
  <si>
    <t>Al-27</t>
  </si>
  <si>
    <t>Ca-44</t>
  </si>
  <si>
    <t>Cr-53</t>
  </si>
  <si>
    <t>Mn-55</t>
  </si>
  <si>
    <t>Fe-57</t>
  </si>
  <si>
    <t>Ni-60</t>
  </si>
  <si>
    <t>Cu-63</t>
  </si>
  <si>
    <t>Zn-68</t>
  </si>
  <si>
    <t>Se-82</t>
  </si>
  <si>
    <t>Sr-88</t>
  </si>
  <si>
    <t>Ba-137</t>
  </si>
  <si>
    <t>Ba-138</t>
  </si>
  <si>
    <t>Pb-208</t>
  </si>
  <si>
    <t>Val 1</t>
  </si>
  <si>
    <t>Beech 1</t>
  </si>
  <si>
    <t>Beech 2</t>
  </si>
  <si>
    <t>Beech 3</t>
  </si>
  <si>
    <t>Beech 4</t>
  </si>
  <si>
    <t>Beech 5</t>
  </si>
  <si>
    <t>Beech 6</t>
  </si>
  <si>
    <t>Beech 7</t>
  </si>
  <si>
    <t>Beech 8</t>
  </si>
  <si>
    <t>Beech 9</t>
  </si>
  <si>
    <t>Reference</t>
  </si>
  <si>
    <t>A-A'</t>
  </si>
  <si>
    <t>B-B'</t>
  </si>
  <si>
    <t>C1-C1'</t>
  </si>
  <si>
    <t>C2-C2'</t>
  </si>
  <si>
    <t>D-D'</t>
  </si>
  <si>
    <t>E-E'</t>
  </si>
  <si>
    <t>F-F'</t>
  </si>
  <si>
    <t>G1-G1'</t>
  </si>
  <si>
    <t>G2-G2'</t>
  </si>
  <si>
    <t>H-H'</t>
  </si>
  <si>
    <t>I-I'</t>
  </si>
  <si>
    <t>J-J'</t>
  </si>
  <si>
    <t>BelowLOD</t>
  </si>
  <si>
    <t>Core Section</t>
  </si>
  <si>
    <t>Time Period</t>
  </si>
  <si>
    <t>1972-76</t>
  </si>
  <si>
    <t>1977-81</t>
  </si>
  <si>
    <t>1982-86</t>
  </si>
  <si>
    <t>1987-91</t>
  </si>
  <si>
    <t>1992-96</t>
  </si>
  <si>
    <t>1997-2001</t>
  </si>
  <si>
    <t>2006-02</t>
  </si>
  <si>
    <t>2007-11</t>
  </si>
  <si>
    <t>2012-16</t>
  </si>
  <si>
    <t>2017-21</t>
  </si>
  <si>
    <t>C1-C1' &amp; C2-C2'</t>
  </si>
  <si>
    <t>G1-G1' &amp; G2-G2'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</si>
</sst>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1"/>
      <color rgb="FFFF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sz val="12"/>
      <color rgb="FFFF0000"/>
      <name val="Calibri"/>
      <family val="2"/>
    </font>
    <font>
      <i/>
      <sz val="11"/>
      <color rgb="FFFF0000"/>
      <name val="Calibri"/>
      <family val="2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6" fillId="0" borderId="0" xfId="0" applyFont="1"/>
    <xf numFmtId="164" fontId="6" fillId="0" borderId="0" xfId="0" applyNumberFormat="1" applyFont="1"/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/>
    <xf numFmtId="164" fontId="0" fillId="0" borderId="0" xfId="0" applyNumberFormat="1"/>
    <xf numFmtId="164" fontId="9" fillId="0" borderId="0" xfId="0" applyNumberFormat="1" applyFont="1"/>
    <xf numFmtId="0" fontId="9" fillId="0" borderId="0" xfId="0" applyFont="1"/>
    <xf numFmtId="0" fontId="10" fillId="0" borderId="0" xfId="0" applyFont="1"/>
    <xf numFmtId="164" fontId="10" fillId="0" borderId="0" xfId="0" applyNumberFormat="1" applyFont="1"/>
    <xf numFmtId="0" fontId="4" fillId="0" borderId="0" xfId="0" applyFont="1"/>
    <xf numFmtId="164" fontId="0" fillId="0" borderId="0" xfId="0" applyNumberFormat="1" applyFont="1"/>
    <xf numFmtId="0" fontId="0" fillId="0" borderId="0" xfId="0" applyFont="1"/>
    <xf numFmtId="164" fontId="5" fillId="0" borderId="0" xfId="0" applyNumberFormat="1" applyFont="1"/>
    <xf numFmtId="0" fontId="5" fillId="0" borderId="0" xfId="0" applyFont="1"/>
    <xf numFmtId="0" fontId="11" fillId="0" borderId="0" xfId="0" applyFont="1"/>
    <xf numFmtId="164" fontId="11" fillId="0" borderId="0" xfId="0" applyNumberFormat="1" applyFont="1"/>
    <xf numFmtId="2" fontId="8" fillId="0" borderId="0" xfId="0" applyNumberFormat="1" applyFont="1"/>
    <xf numFmtId="0" fontId="7" fillId="0" borderId="0" xfId="0" applyFont="1" applyAlignment="1">
      <alignment wrapText="1"/>
    </xf>
    <xf numFmtId="165" fontId="0" fillId="0" borderId="0" xfId="0" applyNumberFormat="1"/>
    <xf numFmtId="165" fontId="9" fillId="0" borderId="0" xfId="0" applyNumberFormat="1" applyFont="1"/>
    <xf numFmtId="0" fontId="12" fillId="0" borderId="0" xfId="0" applyFont="1"/>
    <xf numFmtId="0" fontId="13" fillId="0" borderId="0" xfId="0" applyFont="1"/>
    <xf numFmtId="0" fontId="0" fillId="0" borderId="0" xfId="0" applyFill="1"/>
    <xf numFmtId="166" fontId="0" fillId="0" borderId="0" xfId="0" applyNumberFormat="1" applyFill="1"/>
    <xf numFmtId="0" fontId="1" fillId="0" borderId="0" xfId="0" applyFont="1"/>
    <xf numFmtId="166" fontId="1" fillId="0" borderId="0" xfId="0" applyNumberFormat="1" applyFont="1" applyFill="1"/>
    <xf numFmtId="0" fontId="0" fillId="2" borderId="0" xfId="0" applyFill="1"/>
    <xf numFmtId="0" fontId="14" fillId="0" borderId="0" xfId="0" applyFont="1"/>
    <xf numFmtId="0" fontId="2" fillId="0" borderId="0" xfId="0" applyFont="1"/>
    <xf numFmtId="2" fontId="2" fillId="0" borderId="0" xfId="0" applyNumberFormat="1" applyFont="1"/>
    <xf numFmtId="2" fontId="2" fillId="3" borderId="0" xfId="0" applyNumberFormat="1" applyFont="1" applyFill="1"/>
    <xf numFmtId="0" fontId="0" fillId="3" borderId="0" xfId="0" applyFill="1"/>
    <xf numFmtId="2" fontId="2" fillId="4" borderId="0" xfId="0" applyNumberFormat="1" applyFont="1" applyFill="1"/>
    <xf numFmtId="0" fontId="0" fillId="4" borderId="0" xfId="0" applyFill="1"/>
    <xf numFmtId="49" fontId="0" fillId="0" borderId="0" xfId="0" applyNumberFormat="1"/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'Standard LA Data'!$B$1:$R$1</c:f>
              <c:strCache>
                <c:ptCount val="17"/>
                <c:pt idx="0">
                  <c:v>Li-7</c:v>
                </c:pt>
                <c:pt idx="1">
                  <c:v>Na-23</c:v>
                </c:pt>
                <c:pt idx="2">
                  <c:v>Mg-25</c:v>
                </c:pt>
                <c:pt idx="3">
                  <c:v>Mg-26</c:v>
                </c:pt>
                <c:pt idx="4">
                  <c:v>Al-27</c:v>
                </c:pt>
                <c:pt idx="5">
                  <c:v>Ca-44</c:v>
                </c:pt>
                <c:pt idx="6">
                  <c:v>Cr-53</c:v>
                </c:pt>
                <c:pt idx="7">
                  <c:v>Mn-55</c:v>
                </c:pt>
                <c:pt idx="8">
                  <c:v>Fe-57</c:v>
                </c:pt>
                <c:pt idx="9">
                  <c:v>Ni-60</c:v>
                </c:pt>
                <c:pt idx="10">
                  <c:v>Cu-63</c:v>
                </c:pt>
                <c:pt idx="11">
                  <c:v>Zn-68</c:v>
                </c:pt>
                <c:pt idx="12">
                  <c:v>Se-82</c:v>
                </c:pt>
                <c:pt idx="13">
                  <c:v>Sr-88</c:v>
                </c:pt>
                <c:pt idx="14">
                  <c:v>Ba-137</c:v>
                </c:pt>
                <c:pt idx="15">
                  <c:v>Ba-138</c:v>
                </c:pt>
                <c:pt idx="16">
                  <c:v>Pb-208</c:v>
                </c:pt>
              </c:strCache>
            </c:strRef>
          </c:xVal>
          <c:yVal>
            <c:numRef>
              <c:f>'Standard LA Data'!$B$11:$R$11</c:f>
              <c:numCache>
                <c:formatCode>0.000000</c:formatCode>
                <c:ptCount val="17"/>
                <c:pt idx="0">
                  <c:v>4.7040771172678332E-2</c:v>
                </c:pt>
                <c:pt idx="1">
                  <c:v>1.0527573629868288</c:v>
                </c:pt>
                <c:pt idx="2">
                  <c:v>2218.3769082562262</c:v>
                </c:pt>
                <c:pt idx="4">
                  <c:v>2105.3245425790947</c:v>
                </c:pt>
                <c:pt idx="5">
                  <c:v>2940.0353526271001</c:v>
                </c:pt>
                <c:pt idx="6">
                  <c:v>0.87464937834435219</c:v>
                </c:pt>
                <c:pt idx="7">
                  <c:v>78.824632436914357</c:v>
                </c:pt>
                <c:pt idx="8">
                  <c:v>1851.8011518377473</c:v>
                </c:pt>
                <c:pt idx="9">
                  <c:v>1.6014868909017066</c:v>
                </c:pt>
                <c:pt idx="10">
                  <c:v>11.203119291306004</c:v>
                </c:pt>
                <c:pt idx="11">
                  <c:v>83.345314799149421</c:v>
                </c:pt>
                <c:pt idx="12">
                  <c:v>-3.1376011801676644E-2</c:v>
                </c:pt>
                <c:pt idx="13">
                  <c:v>20.526050773286777</c:v>
                </c:pt>
                <c:pt idx="14">
                  <c:v>15.715470534914422</c:v>
                </c:pt>
                <c:pt idx="15">
                  <c:v>15.805663010004887</c:v>
                </c:pt>
                <c:pt idx="16">
                  <c:v>3.1991694151104921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95-48C6-9EDD-F3C26790FD7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'Standard LA Data'!$B$1:$R$1</c:f>
              <c:strCache>
                <c:ptCount val="17"/>
                <c:pt idx="0">
                  <c:v>Li-7</c:v>
                </c:pt>
                <c:pt idx="1">
                  <c:v>Na-23</c:v>
                </c:pt>
                <c:pt idx="2">
                  <c:v>Mg-25</c:v>
                </c:pt>
                <c:pt idx="3">
                  <c:v>Mg-26</c:v>
                </c:pt>
                <c:pt idx="4">
                  <c:v>Al-27</c:v>
                </c:pt>
                <c:pt idx="5">
                  <c:v>Ca-44</c:v>
                </c:pt>
                <c:pt idx="6">
                  <c:v>Cr-53</c:v>
                </c:pt>
                <c:pt idx="7">
                  <c:v>Mn-55</c:v>
                </c:pt>
                <c:pt idx="8">
                  <c:v>Fe-57</c:v>
                </c:pt>
                <c:pt idx="9">
                  <c:v>Ni-60</c:v>
                </c:pt>
                <c:pt idx="10">
                  <c:v>Cu-63</c:v>
                </c:pt>
                <c:pt idx="11">
                  <c:v>Zn-68</c:v>
                </c:pt>
                <c:pt idx="12">
                  <c:v>Se-82</c:v>
                </c:pt>
                <c:pt idx="13">
                  <c:v>Sr-88</c:v>
                </c:pt>
                <c:pt idx="14">
                  <c:v>Ba-137</c:v>
                </c:pt>
                <c:pt idx="15">
                  <c:v>Ba-138</c:v>
                </c:pt>
                <c:pt idx="16">
                  <c:v>Pb-208</c:v>
                </c:pt>
              </c:strCache>
            </c:strRef>
          </c:xVal>
          <c:yVal>
            <c:numRef>
              <c:f>'Standard LA Data'!$B$12:$R$12</c:f>
              <c:numCache>
                <c:formatCode>General</c:formatCode>
                <c:ptCount val="17"/>
                <c:pt idx="0">
                  <c:v>0.40699999999999997</c:v>
                </c:pt>
                <c:pt idx="1">
                  <c:v>472</c:v>
                </c:pt>
                <c:pt idx="2">
                  <c:v>1840</c:v>
                </c:pt>
                <c:pt idx="3">
                  <c:v>1840</c:v>
                </c:pt>
                <c:pt idx="4">
                  <c:v>652</c:v>
                </c:pt>
                <c:pt idx="5">
                  <c:v>2230</c:v>
                </c:pt>
                <c:pt idx="6">
                  <c:v>2.52</c:v>
                </c:pt>
                <c:pt idx="7">
                  <c:v>69.2</c:v>
                </c:pt>
                <c:pt idx="8">
                  <c:v>2960</c:v>
                </c:pt>
                <c:pt idx="9">
                  <c:v>1.68</c:v>
                </c:pt>
                <c:pt idx="10">
                  <c:v>10.199999999999999</c:v>
                </c:pt>
                <c:pt idx="11">
                  <c:v>57.8</c:v>
                </c:pt>
                <c:pt idx="12">
                  <c:v>6.9900000000000004E-2</c:v>
                </c:pt>
                <c:pt idx="13">
                  <c:v>14.3</c:v>
                </c:pt>
                <c:pt idx="14">
                  <c:v>17.399999999999999</c:v>
                </c:pt>
                <c:pt idx="15">
                  <c:v>17.399999999999999</c:v>
                </c:pt>
                <c:pt idx="16">
                  <c:v>2.71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95-48C6-9EDD-F3C26790F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068815"/>
        <c:axId val="496069647"/>
      </c:scatterChart>
      <c:valAx>
        <c:axId val="496068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069647"/>
        <c:crosses val="autoZero"/>
        <c:crossBetween val="midCat"/>
      </c:valAx>
      <c:valAx>
        <c:axId val="496069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068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Recoveries</a:t>
            </a:r>
            <a:r>
              <a:rPr lang="en-US" baseline="0"/>
              <a:t> vs Analytes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Valerian Root</c:v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cat>
            <c:strRef>
              <c:f>('Standard LA Data'!$B$1:$D$1,'Standard LA Data'!$F$1:$R$1)</c:f>
              <c:strCache>
                <c:ptCount val="16"/>
                <c:pt idx="0">
                  <c:v>Li-7</c:v>
                </c:pt>
                <c:pt idx="1">
                  <c:v>Na-23</c:v>
                </c:pt>
                <c:pt idx="2">
                  <c:v>Mg-25</c:v>
                </c:pt>
                <c:pt idx="3">
                  <c:v>Al-27</c:v>
                </c:pt>
                <c:pt idx="4">
                  <c:v>Ca-44</c:v>
                </c:pt>
                <c:pt idx="5">
                  <c:v>Cr-53</c:v>
                </c:pt>
                <c:pt idx="6">
                  <c:v>Mn-55</c:v>
                </c:pt>
                <c:pt idx="7">
                  <c:v>Fe-57</c:v>
                </c:pt>
                <c:pt idx="8">
                  <c:v>Ni-60</c:v>
                </c:pt>
                <c:pt idx="9">
                  <c:v>Cu-63</c:v>
                </c:pt>
                <c:pt idx="10">
                  <c:v>Zn-68</c:v>
                </c:pt>
                <c:pt idx="11">
                  <c:v>Se-82</c:v>
                </c:pt>
                <c:pt idx="12">
                  <c:v>Sr-88</c:v>
                </c:pt>
                <c:pt idx="13">
                  <c:v>Ba-137</c:v>
                </c:pt>
                <c:pt idx="14">
                  <c:v>Ba-138</c:v>
                </c:pt>
                <c:pt idx="15">
                  <c:v>Pb-208</c:v>
                </c:pt>
              </c:strCache>
            </c:strRef>
          </c:cat>
          <c:val>
            <c:numRef>
              <c:f>('Standard LA Data'!$B$13:$D$13,'Standard LA Data'!$F$13:$R$13)</c:f>
              <c:numCache>
                <c:formatCode>General</c:formatCode>
                <c:ptCount val="16"/>
                <c:pt idx="0">
                  <c:v>0.11557929035056103</c:v>
                </c:pt>
                <c:pt idx="1">
                  <c:v>2.2304181419212474E-3</c:v>
                </c:pt>
                <c:pt idx="2">
                  <c:v>1.2056396240522969</c:v>
                </c:pt>
                <c:pt idx="3">
                  <c:v>3.229025372053826</c:v>
                </c:pt>
                <c:pt idx="4">
                  <c:v>1.3184015034202243</c:v>
                </c:pt>
                <c:pt idx="5">
                  <c:v>0.3470830866445842</c:v>
                </c:pt>
                <c:pt idx="6">
                  <c:v>1.1390842837704387</c:v>
                </c:pt>
                <c:pt idx="7">
                  <c:v>0.62560849724248224</c:v>
                </c:pt>
                <c:pt idx="8">
                  <c:v>0.95326600648911108</c:v>
                </c:pt>
                <c:pt idx="9">
                  <c:v>1.0983450285594123</c:v>
                </c:pt>
                <c:pt idx="10">
                  <c:v>1.4419604636531043</c:v>
                </c:pt>
                <c:pt idx="11">
                  <c:v>-0.44886998285660434</c:v>
                </c:pt>
                <c:pt idx="12">
                  <c:v>1.4353881659641101</c:v>
                </c:pt>
                <c:pt idx="13">
                  <c:v>0.90318796177669103</c:v>
                </c:pt>
                <c:pt idx="14">
                  <c:v>0.90837143735660275</c:v>
                </c:pt>
                <c:pt idx="15">
                  <c:v>1.1805053192289638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C-4718-8F7A-70092BF1797A}"/>
            </c:ext>
          </c:extLst>
        </c:ser>
        <c:ser>
          <c:idx val="1"/>
          <c:order val="1"/>
          <c:tx>
            <c:v>Beech Wood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'Standard LA Data'!$B$28:$R$28</c:f>
              <c:numCache>
                <c:formatCode>General</c:formatCode>
                <c:ptCount val="17"/>
                <c:pt idx="0">
                  <c:v>1.0119654509431888</c:v>
                </c:pt>
                <c:pt idx="1">
                  <c:v>1.0593688671886223</c:v>
                </c:pt>
                <c:pt idx="2">
                  <c:v>1.0093101813692194</c:v>
                </c:pt>
                <c:pt idx="3">
                  <c:v>1.0137536677597465</c:v>
                </c:pt>
                <c:pt idx="4">
                  <c:v>1.0960431424284438</c:v>
                </c:pt>
                <c:pt idx="5">
                  <c:v>1.008281242002987</c:v>
                </c:pt>
                <c:pt idx="6">
                  <c:v>1.0147724760154</c:v>
                </c:pt>
                <c:pt idx="7">
                  <c:v>1.0369405973673556</c:v>
                </c:pt>
                <c:pt idx="8">
                  <c:v>1.0345891406653971</c:v>
                </c:pt>
                <c:pt idx="9">
                  <c:v>1.9717621473007947</c:v>
                </c:pt>
                <c:pt idx="10">
                  <c:v>1.0179225394481863</c:v>
                </c:pt>
                <c:pt idx="11">
                  <c:v>1.1233968491304869</c:v>
                </c:pt>
                <c:pt idx="12">
                  <c:v>0.72678540610489439</c:v>
                </c:pt>
                <c:pt idx="13">
                  <c:v>1.026327785800127</c:v>
                </c:pt>
                <c:pt idx="14">
                  <c:v>1.0218631200648436</c:v>
                </c:pt>
                <c:pt idx="15">
                  <c:v>1.021135935569762</c:v>
                </c:pt>
                <c:pt idx="16">
                  <c:v>1.0851938464782527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FC-4718-8F7A-70092BF17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069951"/>
        <c:axId val="590071199"/>
      </c:barChart>
      <c:catAx>
        <c:axId val="590069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Analyte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071199"/>
        <c:crosses val="autoZero"/>
        <c:auto val="1"/>
        <c:lblAlgn val="ctr"/>
        <c:lblOffset val="100"/>
        <c:tickMarkSkip val="1"/>
        <c:noMultiLvlLbl val="0"/>
      </c:catAx>
      <c:valAx>
        <c:axId val="590071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Recoveries</a:t>
                </a:r>
                <a:r>
                  <a:rPr lang="en-US" baseline="0"/>
                  <a:t> (1=ideal)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069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220980</xdr:colOff>
      <xdr:row>0</xdr:row>
      <xdr:rowOff>0</xdr:rowOff>
    </xdr:from>
    <xdr:to>
      <xdr:col>25</xdr:col>
      <xdr:colOff>525780</xdr:colOff>
      <xdr:row>14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00234F-BFB9-4FB4-88AF-8226A10891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190500</xdr:colOff>
      <xdr:row>15</xdr:row>
      <xdr:rowOff>133350</xdr:rowOff>
    </xdr:from>
    <xdr:to>
      <xdr:col>25</xdr:col>
      <xdr:colOff>495300</xdr:colOff>
      <xdr:row>30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DC20C38-311B-46B5-BAF8-25E12ED8B7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C0D82-1A64-4BE9-B761-3C37D399DC72}">
  <dimension ref="A1:S21"/>
  <sheetViews>
    <sheetView workbookViewId="0">
      <selection activeCell="D15" sqref="D15"/>
    </sheetView>
  </sheetViews>
  <sheetFormatPr defaultRowHeight="14.4" x14ac:dyDescent="0.3"/>
  <cols>
    <col min="1" max="1" width="18.33203125" customWidth="1"/>
    <col min="3" max="3" width="16.21875" customWidth="1"/>
    <col min="4" max="4" width="9.44140625" customWidth="1"/>
    <col min="6" max="6" width="19.77734375" customWidth="1"/>
    <col min="8" max="8" width="18.109375" customWidth="1"/>
    <col min="9" max="9" width="11.21875" customWidth="1"/>
    <col min="11" max="11" width="18.44140625" bestFit="1" customWidth="1"/>
    <col min="13" max="13" width="16.44140625" customWidth="1"/>
    <col min="14" max="14" width="10.77734375" customWidth="1"/>
    <col min="16" max="16" width="18.5546875" bestFit="1" customWidth="1"/>
    <col min="18" max="18" width="17.77734375" customWidth="1"/>
    <col min="19" max="19" width="10.6640625" customWidth="1"/>
  </cols>
  <sheetData>
    <row r="1" spans="1:19" ht="15.6" x14ac:dyDescent="0.3">
      <c r="A1" s="40" t="s">
        <v>0</v>
      </c>
      <c r="B1" s="40"/>
      <c r="C1" s="40"/>
      <c r="D1" s="40"/>
      <c r="F1" s="41" t="s">
        <v>25</v>
      </c>
      <c r="G1" s="41"/>
      <c r="H1" s="41"/>
      <c r="I1" s="41"/>
      <c r="K1" s="41" t="s">
        <v>28</v>
      </c>
      <c r="L1" s="41"/>
      <c r="M1" s="41"/>
      <c r="N1" s="41"/>
      <c r="P1" s="41" t="s">
        <v>29</v>
      </c>
      <c r="Q1" s="41"/>
      <c r="R1" s="41"/>
      <c r="S1" s="41"/>
    </row>
    <row r="2" spans="1:19" ht="15.6" x14ac:dyDescent="0.3">
      <c r="A2" s="1" t="s">
        <v>1</v>
      </c>
      <c r="B2" s="1" t="s">
        <v>2</v>
      </c>
      <c r="C2" s="1" t="s">
        <v>3</v>
      </c>
      <c r="D2" s="1" t="s">
        <v>4</v>
      </c>
      <c r="F2" s="8" t="s">
        <v>1</v>
      </c>
      <c r="G2" s="8" t="s">
        <v>26</v>
      </c>
      <c r="H2" s="8" t="s">
        <v>3</v>
      </c>
      <c r="I2" s="8" t="s">
        <v>27</v>
      </c>
      <c r="K2" s="8" t="s">
        <v>1</v>
      </c>
      <c r="L2" s="8" t="s">
        <v>26</v>
      </c>
      <c r="M2" s="8" t="s">
        <v>3</v>
      </c>
      <c r="N2" s="8" t="s">
        <v>4</v>
      </c>
      <c r="P2" s="22" t="s">
        <v>1</v>
      </c>
      <c r="Q2" s="8" t="s">
        <v>23</v>
      </c>
      <c r="R2" s="8" t="s">
        <v>3</v>
      </c>
      <c r="S2" s="8" t="s">
        <v>27</v>
      </c>
    </row>
    <row r="3" spans="1:19" ht="15.6" x14ac:dyDescent="0.3">
      <c r="A3" s="6" t="s">
        <v>5</v>
      </c>
      <c r="B3" s="2">
        <v>0.41788725666382004</v>
      </c>
      <c r="C3" s="2">
        <v>0.40699999999999997</v>
      </c>
      <c r="D3" s="2">
        <v>1.0267500163730223</v>
      </c>
      <c r="F3" s="14" t="s">
        <v>5</v>
      </c>
      <c r="G3" s="15">
        <v>2.195347526122192</v>
      </c>
      <c r="H3" s="16">
        <v>2.1800000000000002</v>
      </c>
      <c r="I3" s="15">
        <v>1.0070401495973358</v>
      </c>
      <c r="K3" s="16" t="s">
        <v>5</v>
      </c>
      <c r="L3" s="21">
        <v>2.6412298269617229E-2</v>
      </c>
      <c r="M3" s="21">
        <v>2.6100000000000002E-2</v>
      </c>
      <c r="N3" s="21">
        <v>1.0119654509431888</v>
      </c>
      <c r="P3" s="14" t="s">
        <v>5</v>
      </c>
      <c r="Q3" s="9">
        <v>0.10095941085348707</v>
      </c>
      <c r="R3">
        <v>0.1</v>
      </c>
      <c r="S3" s="23">
        <v>1.0095941085348707</v>
      </c>
    </row>
    <row r="4" spans="1:19" ht="15.6" x14ac:dyDescent="0.3">
      <c r="A4" s="6" t="s">
        <v>6</v>
      </c>
      <c r="B4" s="2">
        <v>476.30329540249659</v>
      </c>
      <c r="C4" s="2">
        <v>472</v>
      </c>
      <c r="D4" s="2">
        <v>1.0091171512764758</v>
      </c>
      <c r="F4" s="14" t="s">
        <v>6</v>
      </c>
      <c r="G4" s="15">
        <v>454.05378291312689</v>
      </c>
      <c r="H4" s="16">
        <v>438.48</v>
      </c>
      <c r="I4" s="15">
        <v>1.0355176585320354</v>
      </c>
      <c r="K4" s="16" t="s">
        <v>6</v>
      </c>
      <c r="L4" s="21">
        <v>1.1568308029699754E-2</v>
      </c>
      <c r="M4" s="21">
        <v>1.0919999999999999E-2</v>
      </c>
      <c r="N4" s="21">
        <v>1.0593688671886223</v>
      </c>
      <c r="P4" s="14" t="s">
        <v>6</v>
      </c>
      <c r="Q4" s="9">
        <v>10.875772509327838</v>
      </c>
      <c r="R4">
        <v>9.89</v>
      </c>
      <c r="S4" s="23">
        <v>1.0996736612060503</v>
      </c>
    </row>
    <row r="5" spans="1:19" ht="15.6" x14ac:dyDescent="0.3">
      <c r="A5" s="6" t="s">
        <v>7</v>
      </c>
      <c r="B5" s="2">
        <v>1815.6586063093732</v>
      </c>
      <c r="C5" s="2">
        <v>1840</v>
      </c>
      <c r="D5" s="2">
        <v>0.98677098168987676</v>
      </c>
      <c r="F5" s="14" t="s">
        <v>7</v>
      </c>
      <c r="G5" s="15">
        <v>1765.694440179949</v>
      </c>
      <c r="H5" s="16">
        <v>1762.17</v>
      </c>
      <c r="I5" s="15">
        <v>1.0020000568503316</v>
      </c>
      <c r="K5" s="16" t="s">
        <v>7</v>
      </c>
      <c r="L5" s="21">
        <v>315.91408676856565</v>
      </c>
      <c r="M5" s="21">
        <v>313</v>
      </c>
      <c r="N5" s="21">
        <v>1.0093101813692194</v>
      </c>
      <c r="P5" s="14" t="s">
        <v>7</v>
      </c>
      <c r="Q5" s="9">
        <v>79.998931057107242</v>
      </c>
      <c r="R5">
        <v>79.14</v>
      </c>
      <c r="S5" s="23">
        <v>1.0108533113104277</v>
      </c>
    </row>
    <row r="6" spans="1:19" ht="15.6" x14ac:dyDescent="0.3">
      <c r="A6" s="7" t="s">
        <v>8</v>
      </c>
      <c r="B6" s="2">
        <v>1811.7750546452744</v>
      </c>
      <c r="C6" s="2">
        <v>1840</v>
      </c>
      <c r="D6" s="2">
        <v>0.98466035578547517</v>
      </c>
      <c r="F6" s="14" t="s">
        <v>8</v>
      </c>
      <c r="G6" s="2">
        <v>1757.8710937638489</v>
      </c>
      <c r="H6" s="14">
        <v>1762.17</v>
      </c>
      <c r="I6" s="2">
        <v>0.99756044749589923</v>
      </c>
      <c r="K6" s="25" t="s">
        <v>8</v>
      </c>
      <c r="L6" s="21">
        <v>317.30489800880065</v>
      </c>
      <c r="M6" s="21">
        <v>313</v>
      </c>
      <c r="N6" s="21">
        <v>1.0137536677597465</v>
      </c>
      <c r="P6" s="14" t="s">
        <v>8</v>
      </c>
      <c r="Q6" s="10">
        <v>80.14289708671545</v>
      </c>
      <c r="R6" s="11">
        <v>79.14</v>
      </c>
      <c r="S6" s="24">
        <v>1.0126724423390883</v>
      </c>
    </row>
    <row r="7" spans="1:19" ht="15.6" x14ac:dyDescent="0.3">
      <c r="A7" s="6" t="s">
        <v>9</v>
      </c>
      <c r="B7" s="2">
        <v>749.3622665847123</v>
      </c>
      <c r="C7" s="2">
        <v>652</v>
      </c>
      <c r="D7" s="2">
        <v>1.1493286297311538</v>
      </c>
      <c r="F7" s="14" t="s">
        <v>9</v>
      </c>
      <c r="G7" s="15">
        <v>735.97084014733218</v>
      </c>
      <c r="H7" s="16">
        <v>662.63</v>
      </c>
      <c r="I7" s="15">
        <v>1.1106814363179032</v>
      </c>
      <c r="K7" s="16" t="s">
        <v>9</v>
      </c>
      <c r="L7" s="21">
        <v>5.0417984551708415</v>
      </c>
      <c r="M7" s="21">
        <v>4.5999999999999996</v>
      </c>
      <c r="N7" s="21">
        <v>1.0960431424284438</v>
      </c>
      <c r="P7" s="14" t="s">
        <v>9</v>
      </c>
      <c r="Q7" s="9">
        <v>3.0764924837320948</v>
      </c>
      <c r="R7">
        <v>3.07</v>
      </c>
      <c r="S7" s="23">
        <v>1.0021148155479136</v>
      </c>
    </row>
    <row r="8" spans="1:19" ht="15.6" x14ac:dyDescent="0.3">
      <c r="A8" s="6" t="s">
        <v>10</v>
      </c>
      <c r="B8" s="2">
        <v>2348.2831722860738</v>
      </c>
      <c r="C8" s="2">
        <v>2230</v>
      </c>
      <c r="D8" s="2">
        <v>1.0530417812942034</v>
      </c>
      <c r="F8" s="14" t="s">
        <v>10</v>
      </c>
      <c r="G8" s="15">
        <v>2207.3524991502213</v>
      </c>
      <c r="H8" s="16">
        <v>2170.85</v>
      </c>
      <c r="I8" s="15">
        <v>1.0168148417210869</v>
      </c>
      <c r="K8" s="16" t="s">
        <v>10</v>
      </c>
      <c r="L8" s="21">
        <v>1260.3515525037337</v>
      </c>
      <c r="M8" s="21">
        <v>1250</v>
      </c>
      <c r="N8" s="21">
        <v>1.008281242002987</v>
      </c>
      <c r="P8" s="14" t="s">
        <v>10</v>
      </c>
      <c r="Q8" s="9">
        <v>1809.6369460845208</v>
      </c>
      <c r="R8">
        <v>1797.96</v>
      </c>
      <c r="S8" s="23">
        <v>1.0064945527623088</v>
      </c>
    </row>
    <row r="9" spans="1:19" ht="15.6" x14ac:dyDescent="0.3">
      <c r="A9" s="6" t="s">
        <v>11</v>
      </c>
      <c r="B9" s="2">
        <v>2.7973034927663019</v>
      </c>
      <c r="C9" s="2">
        <v>2.52</v>
      </c>
      <c r="D9" s="2">
        <v>1.1100410685580562</v>
      </c>
      <c r="F9" s="14" t="s">
        <v>11</v>
      </c>
      <c r="G9" s="15">
        <v>2.6954694691641907</v>
      </c>
      <c r="H9" s="16">
        <v>2.41</v>
      </c>
      <c r="I9" s="15">
        <v>1.1184520618938549</v>
      </c>
      <c r="K9" s="16" t="s">
        <v>11</v>
      </c>
      <c r="L9" s="21">
        <v>0.106551109981617</v>
      </c>
      <c r="M9" s="21">
        <v>0.105</v>
      </c>
      <c r="N9" s="21">
        <v>1.0147724760154</v>
      </c>
      <c r="P9" s="14" t="s">
        <v>11</v>
      </c>
      <c r="Q9" s="9">
        <v>0.17136139612638399</v>
      </c>
      <c r="R9">
        <v>0.17</v>
      </c>
      <c r="S9" s="23">
        <v>1.0080082125081411</v>
      </c>
    </row>
    <row r="10" spans="1:19" ht="15.6" x14ac:dyDescent="0.3">
      <c r="A10" s="6" t="s">
        <v>12</v>
      </c>
      <c r="B10" s="2">
        <v>75.751482274038779</v>
      </c>
      <c r="C10" s="2">
        <v>69.2</v>
      </c>
      <c r="D10" s="2">
        <v>1.0946745993358205</v>
      </c>
      <c r="F10" s="14" t="s">
        <v>12</v>
      </c>
      <c r="G10" s="15">
        <v>78.444320333842569</v>
      </c>
      <c r="H10" s="16">
        <v>70.52</v>
      </c>
      <c r="I10" s="15">
        <v>1.1123698288973707</v>
      </c>
      <c r="K10" s="16" t="s">
        <v>12</v>
      </c>
      <c r="L10" s="21">
        <v>77.977932922025147</v>
      </c>
      <c r="M10" s="21">
        <v>75.2</v>
      </c>
      <c r="N10" s="21">
        <v>1.0369405973673556</v>
      </c>
      <c r="P10" s="14" t="s">
        <v>12</v>
      </c>
      <c r="Q10" s="9">
        <v>72.113523930724341</v>
      </c>
      <c r="R10">
        <v>70.52</v>
      </c>
      <c r="S10" s="23">
        <v>1.0225967658922908</v>
      </c>
    </row>
    <row r="11" spans="1:19" ht="15.6" x14ac:dyDescent="0.3">
      <c r="A11" s="6" t="s">
        <v>13</v>
      </c>
      <c r="B11" s="2">
        <v>3467.2739070394323</v>
      </c>
      <c r="C11" s="2">
        <v>2960</v>
      </c>
      <c r="D11" s="2">
        <v>1.1713763199457541</v>
      </c>
      <c r="F11" s="14" t="s">
        <v>13</v>
      </c>
      <c r="G11" s="15">
        <v>3019.53167382936</v>
      </c>
      <c r="H11" s="16">
        <v>2729.74</v>
      </c>
      <c r="I11" s="15">
        <v>1.1061609068370468</v>
      </c>
      <c r="K11" s="25" t="s">
        <v>13</v>
      </c>
      <c r="L11" s="21">
        <v>7.4490418127908589</v>
      </c>
      <c r="M11" s="21">
        <v>7.2</v>
      </c>
      <c r="N11" s="21">
        <v>1.0345891406653971</v>
      </c>
      <c r="P11" s="14" t="s">
        <v>13</v>
      </c>
      <c r="Q11" s="9">
        <v>7.9331875590786556</v>
      </c>
      <c r="R11">
        <v>7.59</v>
      </c>
      <c r="S11" s="23">
        <v>1.0452157521842762</v>
      </c>
    </row>
    <row r="12" spans="1:19" ht="15.6" x14ac:dyDescent="0.3">
      <c r="A12" s="6" t="s">
        <v>14</v>
      </c>
      <c r="B12" s="2">
        <v>1.9060070329001679</v>
      </c>
      <c r="C12" s="2">
        <v>1.68</v>
      </c>
      <c r="D12" s="2">
        <v>1.1345279957739096</v>
      </c>
      <c r="F12" s="14" t="s">
        <v>14</v>
      </c>
      <c r="G12" s="15">
        <v>3.9639391907181789</v>
      </c>
      <c r="H12" s="16">
        <v>3.42</v>
      </c>
      <c r="I12" s="15">
        <v>1.1590465469936195</v>
      </c>
      <c r="K12" s="26" t="s">
        <v>14</v>
      </c>
      <c r="L12" s="21">
        <v>1.1199608996668513</v>
      </c>
      <c r="M12" s="21">
        <v>0.56799999999999995</v>
      </c>
      <c r="N12" s="21">
        <v>1.9717621473007947</v>
      </c>
      <c r="P12" s="14" t="s">
        <v>14</v>
      </c>
      <c r="Q12" s="9">
        <v>1.5137506457067647</v>
      </c>
      <c r="R12">
        <v>0.76</v>
      </c>
      <c r="S12" s="23">
        <v>1.9917771654036376</v>
      </c>
    </row>
    <row r="13" spans="1:19" ht="15.6" x14ac:dyDescent="0.3">
      <c r="A13" s="6" t="s">
        <v>15</v>
      </c>
      <c r="B13" s="2">
        <v>10.356698526638695</v>
      </c>
      <c r="C13" s="2">
        <v>10.199999999999999</v>
      </c>
      <c r="D13" s="2">
        <v>1.0153626006508525</v>
      </c>
      <c r="F13" s="14" t="s">
        <v>15</v>
      </c>
      <c r="G13" s="15">
        <v>10.892341907676249</v>
      </c>
      <c r="H13" s="16">
        <v>10.81</v>
      </c>
      <c r="I13" s="15">
        <v>1.0076171977498842</v>
      </c>
      <c r="K13" s="16" t="s">
        <v>15</v>
      </c>
      <c r="L13" s="21">
        <v>1.1095355679985233</v>
      </c>
      <c r="M13" s="21">
        <v>1.0900000000000001</v>
      </c>
      <c r="N13" s="21">
        <v>1.0179225394481863</v>
      </c>
      <c r="P13" s="14" t="s">
        <v>15</v>
      </c>
      <c r="Q13" s="9">
        <v>1.3903324755929873</v>
      </c>
      <c r="R13">
        <v>1.37</v>
      </c>
      <c r="S13" s="23">
        <v>1.0148412230605746</v>
      </c>
    </row>
    <row r="14" spans="1:19" ht="15.6" x14ac:dyDescent="0.3">
      <c r="A14" s="6" t="s">
        <v>16</v>
      </c>
      <c r="B14" s="2">
        <v>61.020537564051224</v>
      </c>
      <c r="C14" s="2">
        <v>57.8</v>
      </c>
      <c r="D14" s="2">
        <v>1.0557186429766647</v>
      </c>
      <c r="F14" s="14" t="s">
        <v>16</v>
      </c>
      <c r="G14" s="15">
        <v>73.669143718437397</v>
      </c>
      <c r="H14" s="16">
        <v>67.180000000000007</v>
      </c>
      <c r="I14" s="15">
        <v>1.0965933866989788</v>
      </c>
      <c r="K14" s="16" t="s">
        <v>16</v>
      </c>
      <c r="L14" s="21">
        <v>3.7858473815697407</v>
      </c>
      <c r="M14" s="21">
        <v>3.37</v>
      </c>
      <c r="N14" s="21">
        <v>1.1233968491304869</v>
      </c>
      <c r="P14" s="14" t="s">
        <v>16</v>
      </c>
      <c r="Q14" s="9">
        <v>4.050317040963475</v>
      </c>
      <c r="R14">
        <v>3.6</v>
      </c>
      <c r="S14" s="23">
        <v>1.1250880669342986</v>
      </c>
    </row>
    <row r="15" spans="1:19" ht="15.6" x14ac:dyDescent="0.3">
      <c r="A15" s="7" t="s">
        <v>17</v>
      </c>
      <c r="B15" s="3" t="s">
        <v>18</v>
      </c>
      <c r="C15" s="2">
        <v>6.9900000000000004E-2</v>
      </c>
      <c r="D15" s="3" t="s">
        <v>18</v>
      </c>
      <c r="F15" s="14" t="s">
        <v>17</v>
      </c>
      <c r="G15" s="17" t="s">
        <v>18</v>
      </c>
      <c r="H15" s="18">
        <v>0.42</v>
      </c>
      <c r="I15" s="17" t="s">
        <v>18</v>
      </c>
      <c r="K15" s="16" t="s">
        <v>17</v>
      </c>
      <c r="L15" s="21">
        <v>9.884281523026563E-3</v>
      </c>
      <c r="M15" s="21">
        <v>1.3599999999999999E-2</v>
      </c>
      <c r="N15" s="21">
        <v>0.72678540610489439</v>
      </c>
      <c r="P15" s="14" t="s">
        <v>17</v>
      </c>
      <c r="Q15" s="9">
        <v>0.56570372088862364</v>
      </c>
      <c r="R15">
        <v>0.23</v>
      </c>
      <c r="S15" s="23">
        <v>2.4595813951679286</v>
      </c>
    </row>
    <row r="16" spans="1:19" ht="15.6" x14ac:dyDescent="0.3">
      <c r="A16" s="6" t="s">
        <v>19</v>
      </c>
      <c r="B16" s="2">
        <v>15.705126391664173</v>
      </c>
      <c r="C16" s="2">
        <v>14.3</v>
      </c>
      <c r="D16" s="2">
        <v>1.0982605868296624</v>
      </c>
      <c r="F16" s="14" t="s">
        <v>19</v>
      </c>
      <c r="G16" s="2">
        <v>14.685705771311966</v>
      </c>
      <c r="H16" s="14">
        <v>14.22</v>
      </c>
      <c r="I16" s="2">
        <v>1.0327500542413477</v>
      </c>
      <c r="K16" s="26" t="s">
        <v>19</v>
      </c>
      <c r="L16" s="21">
        <v>7.091924999878878</v>
      </c>
      <c r="M16" s="21">
        <v>6.91</v>
      </c>
      <c r="N16" s="21">
        <v>1.026327785800127</v>
      </c>
      <c r="P16" s="14" t="s">
        <v>19</v>
      </c>
      <c r="Q16" s="9">
        <v>8.1135184547676555</v>
      </c>
      <c r="R16">
        <v>7.81</v>
      </c>
      <c r="S16" s="23">
        <v>1.0388627983057177</v>
      </c>
    </row>
    <row r="17" spans="1:19" ht="15.6" x14ac:dyDescent="0.3">
      <c r="A17" s="6" t="s">
        <v>20</v>
      </c>
      <c r="B17" s="2">
        <v>18.306866215968231</v>
      </c>
      <c r="C17" s="2">
        <v>17.399999999999999</v>
      </c>
      <c r="D17" s="2">
        <v>1.0521187480441514</v>
      </c>
      <c r="F17" s="14" t="s">
        <v>20</v>
      </c>
      <c r="G17" s="15">
        <v>18.132009276572507</v>
      </c>
      <c r="H17" s="16">
        <v>16.79</v>
      </c>
      <c r="I17" s="15">
        <v>1.0799290813920492</v>
      </c>
      <c r="K17" s="16" t="s">
        <v>20</v>
      </c>
      <c r="L17" s="21">
        <v>35.765209202269524</v>
      </c>
      <c r="M17" s="21">
        <v>35</v>
      </c>
      <c r="N17" s="21">
        <v>1.0218631200648436</v>
      </c>
      <c r="P17" s="14" t="s">
        <v>20</v>
      </c>
      <c r="Q17" s="9">
        <v>37.412290229697774</v>
      </c>
      <c r="R17">
        <v>36.61</v>
      </c>
      <c r="S17" s="23">
        <v>1.0219145105079972</v>
      </c>
    </row>
    <row r="18" spans="1:19" ht="15.6" x14ac:dyDescent="0.3">
      <c r="A18" s="6" t="s">
        <v>21</v>
      </c>
      <c r="B18" s="2">
        <v>18.211865249913266</v>
      </c>
      <c r="C18" s="2">
        <v>17.399999999999999</v>
      </c>
      <c r="D18" s="2">
        <v>1.0466589224088085</v>
      </c>
      <c r="F18" s="14" t="s">
        <v>21</v>
      </c>
      <c r="G18" s="15">
        <v>17.997165932544036</v>
      </c>
      <c r="H18" s="16">
        <v>16.79</v>
      </c>
      <c r="I18" s="15">
        <v>1.0718979114082214</v>
      </c>
      <c r="K18" s="16" t="s">
        <v>21</v>
      </c>
      <c r="L18" s="21">
        <v>35.73975774494167</v>
      </c>
      <c r="M18" s="21">
        <v>35</v>
      </c>
      <c r="N18" s="21">
        <v>1.021135935569762</v>
      </c>
      <c r="P18" s="14" t="s">
        <v>21</v>
      </c>
      <c r="Q18" s="9">
        <v>37.44063494544411</v>
      </c>
      <c r="R18">
        <v>36.61</v>
      </c>
      <c r="S18" s="23">
        <v>1.0226887447540047</v>
      </c>
    </row>
    <row r="19" spans="1:19" ht="15.6" x14ac:dyDescent="0.3">
      <c r="A19" s="6" t="s">
        <v>22</v>
      </c>
      <c r="B19" s="2">
        <v>3.1698231265122212</v>
      </c>
      <c r="C19" s="2">
        <v>2.71</v>
      </c>
      <c r="D19" s="2">
        <v>1.1696764304473142</v>
      </c>
      <c r="F19" s="14" t="s">
        <v>22</v>
      </c>
      <c r="G19" s="15">
        <v>3.0749476196255134</v>
      </c>
      <c r="H19" s="16">
        <v>2.73</v>
      </c>
      <c r="I19" s="15">
        <v>1.126354439423265</v>
      </c>
      <c r="K19" s="16" t="s">
        <v>22</v>
      </c>
      <c r="L19" s="21">
        <v>6.3917917557569079E-2</v>
      </c>
      <c r="M19" s="21">
        <v>5.8900000000000001E-2</v>
      </c>
      <c r="N19" s="21">
        <v>1.0851938464782527</v>
      </c>
      <c r="P19" s="14" t="s">
        <v>22</v>
      </c>
      <c r="Q19" s="9">
        <v>6.4942400005725723E-2</v>
      </c>
      <c r="R19">
        <v>0.06</v>
      </c>
      <c r="S19" s="23">
        <v>1.0823733334287622</v>
      </c>
    </row>
    <row r="20" spans="1:19" ht="15.6" x14ac:dyDescent="0.3">
      <c r="C20" s="4" t="s">
        <v>23</v>
      </c>
      <c r="D20" s="5">
        <f>AVERAGE(D3:D19)</f>
        <v>1.0723803019450751</v>
      </c>
      <c r="F20" s="16"/>
      <c r="G20" s="16"/>
      <c r="H20" s="4" t="s">
        <v>23</v>
      </c>
      <c r="I20" s="5">
        <f>AVERAGE(I3:I19)</f>
        <v>1.0675491253781395</v>
      </c>
      <c r="M20" s="12" t="s">
        <v>23</v>
      </c>
      <c r="N20" s="13">
        <f>AVERAGE(N3:N19)</f>
        <v>1.075259552684571</v>
      </c>
      <c r="R20" s="12" t="s">
        <v>23</v>
      </c>
      <c r="S20" s="13">
        <f>AVERAGE(S3:S19)</f>
        <v>1.1749618152851933</v>
      </c>
    </row>
    <row r="21" spans="1:19" ht="15.6" x14ac:dyDescent="0.3">
      <c r="C21" s="4" t="s">
        <v>24</v>
      </c>
      <c r="D21" s="5">
        <f>STDEV(D3:D19)</f>
        <v>6.2031233368585147E-2</v>
      </c>
      <c r="F21" s="16"/>
      <c r="G21" s="18"/>
      <c r="H21" s="19" t="s">
        <v>24</v>
      </c>
      <c r="I21" s="20">
        <f>STDEV(I3:I19)</f>
        <v>5.2950343459633183E-2</v>
      </c>
      <c r="M21" s="12" t="s">
        <v>24</v>
      </c>
      <c r="N21" s="13">
        <f>STDEV(N3:N19)</f>
        <v>0.24534663385333716</v>
      </c>
      <c r="R21" s="12" t="s">
        <v>24</v>
      </c>
      <c r="S21" s="13">
        <f>STDEV(S3:S19)</f>
        <v>0.40556527647189611</v>
      </c>
    </row>
  </sheetData>
  <mergeCells count="4">
    <mergeCell ref="A1:D1"/>
    <mergeCell ref="F1:I1"/>
    <mergeCell ref="K1:N1"/>
    <mergeCell ref="P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67830-4DA2-45B8-80C5-5C5CBD212B07}">
  <dimension ref="A1:R28"/>
  <sheetViews>
    <sheetView tabSelected="1" workbookViewId="0">
      <selection activeCell="L30" sqref="L30"/>
    </sheetView>
  </sheetViews>
  <sheetFormatPr defaultRowHeight="14.4" x14ac:dyDescent="0.3"/>
  <cols>
    <col min="1" max="1" width="17.5546875" bestFit="1" customWidth="1"/>
    <col min="2" max="3" width="9.109375" bestFit="1" customWidth="1"/>
    <col min="4" max="7" width="11.5546875" bestFit="1" customWidth="1"/>
    <col min="8" max="8" width="9.109375" bestFit="1" customWidth="1"/>
    <col min="9" max="9" width="10.5546875" bestFit="1" customWidth="1"/>
    <col min="10" max="10" width="11.5546875" bestFit="1" customWidth="1"/>
    <col min="11" max="11" width="9.109375" bestFit="1" customWidth="1"/>
    <col min="12" max="12" width="9.5546875" bestFit="1" customWidth="1"/>
    <col min="13" max="13" width="10.5546875" bestFit="1" customWidth="1"/>
    <col min="14" max="14" width="9.21875" bestFit="1" customWidth="1"/>
    <col min="15" max="17" width="9.5546875" bestFit="1" customWidth="1"/>
    <col min="18" max="18" width="9.109375" bestFit="1" customWidth="1"/>
  </cols>
  <sheetData>
    <row r="1" spans="1:18" x14ac:dyDescent="0.3">
      <c r="B1" s="34" t="s">
        <v>39</v>
      </c>
      <c r="C1" s="34" t="s">
        <v>38</v>
      </c>
      <c r="D1" s="34" t="s">
        <v>40</v>
      </c>
      <c r="E1" s="34" t="s">
        <v>41</v>
      </c>
      <c r="F1" s="34" t="s">
        <v>42</v>
      </c>
      <c r="G1" s="34" t="s">
        <v>43</v>
      </c>
      <c r="H1" s="34" t="s">
        <v>44</v>
      </c>
      <c r="I1" s="34" t="s">
        <v>45</v>
      </c>
      <c r="J1" s="34" t="s">
        <v>46</v>
      </c>
      <c r="K1" s="34" t="s">
        <v>47</v>
      </c>
      <c r="L1" s="34" t="s">
        <v>48</v>
      </c>
      <c r="M1" s="34" t="s">
        <v>49</v>
      </c>
      <c r="N1" s="34" t="s">
        <v>50</v>
      </c>
      <c r="O1" s="34" t="s">
        <v>51</v>
      </c>
      <c r="P1" s="34" t="s">
        <v>52</v>
      </c>
      <c r="Q1" s="34" t="s">
        <v>53</v>
      </c>
      <c r="R1" s="34" t="s">
        <v>54</v>
      </c>
    </row>
    <row r="2" spans="1:18" x14ac:dyDescent="0.3">
      <c r="A2" t="s">
        <v>55</v>
      </c>
      <c r="B2" s="28">
        <v>4.9447943760015899E-2</v>
      </c>
      <c r="C2" s="28">
        <v>1.24642742365012</v>
      </c>
      <c r="D2" s="28">
        <v>1573.02920307096</v>
      </c>
      <c r="E2" s="28">
        <v>1556.5503254860701</v>
      </c>
      <c r="F2" s="28">
        <v>2400.37769467628</v>
      </c>
      <c r="G2" s="28">
        <v>2911.91220283039</v>
      </c>
      <c r="H2" s="28">
        <v>0.94844291878963405</v>
      </c>
      <c r="I2" s="28">
        <v>86.602190352514597</v>
      </c>
      <c r="J2" s="28">
        <v>2040.76201976998</v>
      </c>
      <c r="K2" s="28">
        <v>1.25165589468168</v>
      </c>
      <c r="L2" s="28">
        <v>14.5898939341904</v>
      </c>
      <c r="M2" s="28">
        <v>56.9309066466339</v>
      </c>
      <c r="N2" s="28">
        <v>-7.9036902560458699E-3</v>
      </c>
      <c r="O2" s="28">
        <v>21.823143005292302</v>
      </c>
      <c r="P2" s="28">
        <v>15.278031933727901</v>
      </c>
      <c r="Q2" s="28">
        <v>15.6461074292004</v>
      </c>
      <c r="R2" s="28">
        <v>3.9826408860309299</v>
      </c>
    </row>
    <row r="3" spans="1:18" x14ac:dyDescent="0.3">
      <c r="A3" t="s">
        <v>30</v>
      </c>
      <c r="B3" s="28">
        <v>7.1182319603406305E-2</v>
      </c>
      <c r="C3" s="28">
        <v>1.34761921353281</v>
      </c>
      <c r="D3" s="28">
        <v>1582.4707734549299</v>
      </c>
      <c r="E3" s="28">
        <v>1575.9127017815699</v>
      </c>
      <c r="F3" s="28">
        <v>2982.3742207222799</v>
      </c>
      <c r="G3" s="28">
        <v>3721.0567569537998</v>
      </c>
      <c r="H3" s="28">
        <v>1.18886721883444</v>
      </c>
      <c r="I3" s="28">
        <v>84.907115703986605</v>
      </c>
      <c r="J3" s="28">
        <v>1941.7944018948799</v>
      </c>
      <c r="K3" s="28">
        <v>1.6881397383786001</v>
      </c>
      <c r="L3" s="28">
        <v>14.0833611328966</v>
      </c>
      <c r="M3" s="28">
        <v>65.7882864561834</v>
      </c>
      <c r="N3" s="28">
        <v>-2.0093556837923299E-2</v>
      </c>
      <c r="O3" s="28">
        <v>26.888241792365498</v>
      </c>
      <c r="P3" s="28">
        <v>15.8294830679986</v>
      </c>
      <c r="Q3" s="28">
        <v>16.008785830214599</v>
      </c>
      <c r="R3" s="28">
        <v>5.7416077750233399</v>
      </c>
    </row>
    <row r="4" spans="1:18" x14ac:dyDescent="0.3">
      <c r="A4" t="s">
        <v>31</v>
      </c>
      <c r="B4" s="28">
        <v>4.9552645213103902E-2</v>
      </c>
      <c r="C4" s="28">
        <v>1.3579268976497001</v>
      </c>
      <c r="D4" s="28">
        <v>1415.7143059176201</v>
      </c>
      <c r="E4" s="28">
        <v>1428.07842068426</v>
      </c>
      <c r="F4" s="28">
        <v>1681.9345803792901</v>
      </c>
      <c r="G4" s="28">
        <v>3155.5854314231501</v>
      </c>
      <c r="H4" s="28">
        <v>0.70242249679381596</v>
      </c>
      <c r="I4" s="28">
        <v>79.218272202688794</v>
      </c>
      <c r="J4" s="28">
        <v>1447.0004430993399</v>
      </c>
      <c r="K4" s="28">
        <v>1.0986637398814301</v>
      </c>
      <c r="L4" s="28">
        <v>11.462420709935801</v>
      </c>
      <c r="M4" s="28">
        <v>57.560423521458603</v>
      </c>
      <c r="N4" s="28">
        <v>-5.8960561652215003E-6</v>
      </c>
      <c r="O4" s="28">
        <v>21.555485086939399</v>
      </c>
      <c r="P4" s="28">
        <v>12.1890797067948</v>
      </c>
      <c r="Q4" s="28">
        <v>12.647860033551099</v>
      </c>
      <c r="R4" s="28">
        <v>3.1229845704563002</v>
      </c>
    </row>
    <row r="5" spans="1:18" x14ac:dyDescent="0.3">
      <c r="A5" t="s">
        <v>32</v>
      </c>
      <c r="B5" s="28">
        <v>3.7937782883644799E-2</v>
      </c>
      <c r="C5" s="28">
        <v>1.0385579491971499</v>
      </c>
      <c r="D5" s="28">
        <v>2619.72318763263</v>
      </c>
      <c r="E5" s="28">
        <v>2627.8990055093</v>
      </c>
      <c r="F5" s="28">
        <v>1567.0684355711301</v>
      </c>
      <c r="G5" s="28">
        <v>2817.49562146264</v>
      </c>
      <c r="H5" s="28">
        <v>0.63083893245636102</v>
      </c>
      <c r="I5" s="28">
        <v>84.916866591545002</v>
      </c>
      <c r="J5" s="28">
        <v>1472.05462208993</v>
      </c>
      <c r="K5" s="28">
        <v>1.12802193117464</v>
      </c>
      <c r="L5" s="28">
        <v>9.6086559630108397</v>
      </c>
      <c r="M5" s="28">
        <v>94.320597133899199</v>
      </c>
      <c r="N5" s="28">
        <v>-9.28371443368423E-2</v>
      </c>
      <c r="O5" s="28">
        <v>22.420808182648202</v>
      </c>
      <c r="P5" s="28">
        <v>18.941775013989599</v>
      </c>
      <c r="Q5" s="28">
        <v>18.8722152311062</v>
      </c>
      <c r="R5" s="28">
        <v>1.8280019530835001</v>
      </c>
    </row>
    <row r="6" spans="1:18" x14ac:dyDescent="0.3">
      <c r="A6" t="s">
        <v>33</v>
      </c>
      <c r="B6" s="28">
        <v>3.9956553699717401E-2</v>
      </c>
      <c r="C6" s="28">
        <v>1.1945271261091599</v>
      </c>
      <c r="D6" s="28">
        <v>2507.1905426766202</v>
      </c>
      <c r="E6" s="28">
        <v>2514.62256639007</v>
      </c>
      <c r="F6" s="28">
        <v>2357.01803944434</v>
      </c>
      <c r="G6" s="28">
        <v>3376.3078469613101</v>
      </c>
      <c r="H6" s="28">
        <v>0.79890095210443002</v>
      </c>
      <c r="I6" s="28">
        <v>74.305395921973499</v>
      </c>
      <c r="J6" s="28">
        <v>1519.7320136370899</v>
      </c>
      <c r="K6" s="28">
        <v>2.2153539663808002</v>
      </c>
      <c r="L6" s="28">
        <v>10.1677908870225</v>
      </c>
      <c r="M6" s="28">
        <v>112.917253389081</v>
      </c>
      <c r="N6" s="28">
        <v>-7.5490662612439599E-2</v>
      </c>
      <c r="O6" s="28">
        <v>20.595257628944101</v>
      </c>
      <c r="P6" s="28">
        <v>17.585278875760402</v>
      </c>
      <c r="Q6" s="28">
        <v>17.513357343445499</v>
      </c>
      <c r="R6" s="28">
        <v>2.71388811939</v>
      </c>
    </row>
    <row r="7" spans="1:18" x14ac:dyDescent="0.3">
      <c r="A7" t="s">
        <v>34</v>
      </c>
      <c r="B7" s="28">
        <v>4.1229561048887003E-2</v>
      </c>
      <c r="C7" s="28">
        <v>1.2075027987415301</v>
      </c>
      <c r="D7" s="28">
        <v>2024.29332574561</v>
      </c>
      <c r="E7" s="28">
        <v>2089.7555154317602</v>
      </c>
      <c r="F7" s="28">
        <v>1419.4717960491801</v>
      </c>
      <c r="G7" s="28">
        <v>2503.4081523397699</v>
      </c>
      <c r="H7" s="28">
        <v>0.98877624870259795</v>
      </c>
      <c r="I7" s="28">
        <v>57.023287005479297</v>
      </c>
      <c r="J7" s="28">
        <v>1522.75558798987</v>
      </c>
      <c r="K7" s="28">
        <v>1.2843978889357599</v>
      </c>
      <c r="L7" s="28">
        <v>9.7024704497566692</v>
      </c>
      <c r="M7" s="28">
        <v>75.8341242984377</v>
      </c>
      <c r="N7" s="28">
        <v>-1.5344200813851201E-2</v>
      </c>
      <c r="O7" s="28">
        <v>14.5218488782217</v>
      </c>
      <c r="P7" s="28">
        <v>12.3280988808744</v>
      </c>
      <c r="Q7" s="28">
        <v>12.1810192613871</v>
      </c>
      <c r="R7" s="28">
        <v>1.8358246180576501</v>
      </c>
    </row>
    <row r="8" spans="1:18" x14ac:dyDescent="0.3">
      <c r="A8" t="s">
        <v>35</v>
      </c>
      <c r="B8" s="28">
        <v>4.2066283778782999E-2</v>
      </c>
      <c r="C8" s="28">
        <v>0.66355248165410396</v>
      </c>
      <c r="D8" s="28">
        <v>2584.6288484972802</v>
      </c>
      <c r="E8" s="28">
        <v>2538.15410166009</v>
      </c>
      <c r="F8" s="28">
        <v>1112.5948633251401</v>
      </c>
      <c r="G8" s="28">
        <v>1986.1674141158201</v>
      </c>
      <c r="H8" s="28">
        <v>0.62738620342366402</v>
      </c>
      <c r="I8" s="28">
        <v>52.610230058283499</v>
      </c>
      <c r="J8" s="28">
        <v>994.37989543875597</v>
      </c>
      <c r="K8" s="28">
        <v>1.4097986473569499</v>
      </c>
      <c r="L8" s="28">
        <v>10.325509925784599</v>
      </c>
      <c r="M8" s="28">
        <v>88.976394685816402</v>
      </c>
      <c r="N8" s="28">
        <v>-2.0441379555193401E-2</v>
      </c>
      <c r="O8" s="28">
        <v>16.652935820472099</v>
      </c>
      <c r="P8" s="28">
        <v>13.0000707342124</v>
      </c>
      <c r="Q8" s="28">
        <v>12.7834180535546</v>
      </c>
      <c r="R8" s="28">
        <v>1.4938601711459001</v>
      </c>
    </row>
    <row r="9" spans="1:18" x14ac:dyDescent="0.3">
      <c r="A9" t="s">
        <v>36</v>
      </c>
      <c r="B9" s="28">
        <v>4.8404547410262497E-2</v>
      </c>
      <c r="C9" s="28">
        <v>0.74075633855360201</v>
      </c>
      <c r="D9" s="28">
        <v>2898.22344796176</v>
      </c>
      <c r="E9" s="28">
        <v>2904.1240179712399</v>
      </c>
      <c r="F9" s="28">
        <v>2129.9213255505701</v>
      </c>
      <c r="G9" s="28">
        <v>2680.0041338331098</v>
      </c>
      <c r="H9" s="28">
        <v>0.91103053567258696</v>
      </c>
      <c r="I9" s="28">
        <v>89.7828369403788</v>
      </c>
      <c r="J9" s="28">
        <v>2133.7068138047898</v>
      </c>
      <c r="K9" s="28">
        <v>1.98474937233222</v>
      </c>
      <c r="L9" s="28">
        <v>9.8065175540038307</v>
      </c>
      <c r="M9" s="28">
        <v>103.24595062341599</v>
      </c>
      <c r="N9" s="28">
        <v>-1.17673912747069E-2</v>
      </c>
      <c r="O9" s="28">
        <v>20.046959067911999</v>
      </c>
      <c r="P9" s="28">
        <v>17.829643880354801</v>
      </c>
      <c r="Q9" s="28">
        <v>18.1097756904779</v>
      </c>
      <c r="R9" s="28">
        <v>2.9143455682564698</v>
      </c>
    </row>
    <row r="10" spans="1:18" x14ac:dyDescent="0.3">
      <c r="A10" t="s">
        <v>37</v>
      </c>
      <c r="B10" s="28">
        <v>4.3589303156284197E-2</v>
      </c>
      <c r="C10" s="28">
        <v>0.677946037793284</v>
      </c>
      <c r="D10" s="28">
        <v>2757.1579016956198</v>
      </c>
      <c r="E10" s="28">
        <v>2733.2561570446801</v>
      </c>
      <c r="F10" s="28">
        <v>3297.1599274936402</v>
      </c>
      <c r="G10" s="28">
        <v>3308.3806137239098</v>
      </c>
      <c r="H10" s="28">
        <v>1.0751788983216399</v>
      </c>
      <c r="I10" s="28">
        <v>100.055497155379</v>
      </c>
      <c r="J10" s="28">
        <v>3594.0245688150899</v>
      </c>
      <c r="K10" s="28">
        <v>2.35260083899328</v>
      </c>
      <c r="L10" s="28">
        <v>11.0814530651528</v>
      </c>
      <c r="M10" s="28">
        <v>94.533896437418505</v>
      </c>
      <c r="N10" s="28">
        <v>-3.8500184471922001E-2</v>
      </c>
      <c r="O10" s="28">
        <v>20.229777496785701</v>
      </c>
      <c r="P10" s="28">
        <v>18.4577727205169</v>
      </c>
      <c r="Q10" s="28">
        <v>18.488428217106598</v>
      </c>
      <c r="R10" s="28">
        <v>5.1593710745503403</v>
      </c>
    </row>
    <row r="11" spans="1:18" x14ac:dyDescent="0.3">
      <c r="A11" s="29" t="s">
        <v>23</v>
      </c>
      <c r="B11" s="30">
        <f>AVERAGE(B2:B10)</f>
        <v>4.7040771172678332E-2</v>
      </c>
      <c r="C11" s="30">
        <f t="shared" ref="C11:R11" si="0">AVERAGE(C2:C10)</f>
        <v>1.0527573629868288</v>
      </c>
      <c r="D11" s="30">
        <f>AVERAGE(D2:D10,E2:E10)</f>
        <v>2218.3769082562262</v>
      </c>
      <c r="E11" s="30"/>
      <c r="F11" s="30">
        <f t="shared" si="0"/>
        <v>2105.3245425790947</v>
      </c>
      <c r="G11" s="30">
        <f t="shared" si="0"/>
        <v>2940.0353526271001</v>
      </c>
      <c r="H11" s="30">
        <f t="shared" si="0"/>
        <v>0.87464937834435219</v>
      </c>
      <c r="I11" s="30">
        <f t="shared" si="0"/>
        <v>78.824632436914357</v>
      </c>
      <c r="J11" s="30">
        <f t="shared" si="0"/>
        <v>1851.8011518377473</v>
      </c>
      <c r="K11" s="30">
        <f t="shared" si="0"/>
        <v>1.6014868909017066</v>
      </c>
      <c r="L11" s="30">
        <f t="shared" si="0"/>
        <v>11.203119291306004</v>
      </c>
      <c r="M11" s="30">
        <f t="shared" si="0"/>
        <v>83.345314799149421</v>
      </c>
      <c r="N11" s="30">
        <f t="shared" si="0"/>
        <v>-3.1376011801676644E-2</v>
      </c>
      <c r="O11" s="30">
        <f t="shared" si="0"/>
        <v>20.526050773286777</v>
      </c>
      <c r="P11" s="30">
        <f t="shared" si="0"/>
        <v>15.715470534914422</v>
      </c>
      <c r="Q11" s="30">
        <f t="shared" si="0"/>
        <v>15.805663010004887</v>
      </c>
      <c r="R11" s="30">
        <f t="shared" si="0"/>
        <v>3.1991694151104921</v>
      </c>
    </row>
    <row r="12" spans="1:18" ht="15.6" x14ac:dyDescent="0.3">
      <c r="A12" s="11" t="s">
        <v>3</v>
      </c>
      <c r="B12" s="11">
        <v>0.40699999999999997</v>
      </c>
      <c r="C12" s="11">
        <v>472</v>
      </c>
      <c r="D12" s="11">
        <v>1840</v>
      </c>
      <c r="E12" s="11">
        <v>1840</v>
      </c>
      <c r="F12" s="11">
        <v>652</v>
      </c>
      <c r="G12" s="11">
        <v>2230</v>
      </c>
      <c r="H12" s="11">
        <v>2.52</v>
      </c>
      <c r="I12" s="11">
        <v>69.2</v>
      </c>
      <c r="J12" s="11">
        <v>2960</v>
      </c>
      <c r="K12" s="11">
        <v>1.68</v>
      </c>
      <c r="L12" s="11">
        <v>10.199999999999999</v>
      </c>
      <c r="M12" s="11">
        <v>57.8</v>
      </c>
      <c r="N12" s="11">
        <v>6.9900000000000004E-2</v>
      </c>
      <c r="O12" s="11">
        <v>14.3</v>
      </c>
      <c r="P12" s="11">
        <v>17.399999999999999</v>
      </c>
      <c r="Q12" s="11">
        <v>17.399999999999999</v>
      </c>
      <c r="R12" s="11">
        <v>2.71</v>
      </c>
    </row>
    <row r="13" spans="1:18" ht="15.6" x14ac:dyDescent="0.3">
      <c r="A13" s="11" t="s">
        <v>4</v>
      </c>
      <c r="B13">
        <f>B11/B12</f>
        <v>0.11557929035056103</v>
      </c>
      <c r="C13">
        <f t="shared" ref="C13:R13" si="1">C11/C12</f>
        <v>2.2304181419212474E-3</v>
      </c>
      <c r="D13">
        <f t="shared" si="1"/>
        <v>1.2056396240522969</v>
      </c>
      <c r="F13">
        <f t="shared" si="1"/>
        <v>3.229025372053826</v>
      </c>
      <c r="G13">
        <f t="shared" si="1"/>
        <v>1.3184015034202243</v>
      </c>
      <c r="H13">
        <f t="shared" si="1"/>
        <v>0.3470830866445842</v>
      </c>
      <c r="I13">
        <f t="shared" si="1"/>
        <v>1.1390842837704387</v>
      </c>
      <c r="J13">
        <f t="shared" si="1"/>
        <v>0.62560849724248224</v>
      </c>
      <c r="K13">
        <f t="shared" si="1"/>
        <v>0.95326600648911108</v>
      </c>
      <c r="L13">
        <f t="shared" si="1"/>
        <v>1.0983450285594123</v>
      </c>
      <c r="M13">
        <f t="shared" si="1"/>
        <v>1.4419604636531043</v>
      </c>
      <c r="N13">
        <f t="shared" si="1"/>
        <v>-0.44886998285660434</v>
      </c>
      <c r="O13">
        <f t="shared" si="1"/>
        <v>1.4353881659641101</v>
      </c>
      <c r="P13">
        <f t="shared" si="1"/>
        <v>0.90318796177669103</v>
      </c>
      <c r="Q13">
        <f t="shared" si="1"/>
        <v>0.90837143735660275</v>
      </c>
      <c r="R13">
        <f t="shared" si="1"/>
        <v>1.1805053192289638</v>
      </c>
    </row>
    <row r="15" spans="1:18" x14ac:dyDescent="0.3">
      <c r="A15" t="s">
        <v>56</v>
      </c>
      <c r="B15" s="31">
        <v>3.1140693467708699E-2</v>
      </c>
      <c r="C15" s="31">
        <v>1.3242390388032699E-2</v>
      </c>
      <c r="D15" s="31">
        <v>364.83971111552302</v>
      </c>
      <c r="E15" s="31">
        <v>366.03282984320799</v>
      </c>
      <c r="F15" s="31">
        <v>5.5396794347228502</v>
      </c>
      <c r="G15" s="31">
        <v>1372.81388044695</v>
      </c>
      <c r="H15" s="31">
        <v>9.8215777411206101E-2</v>
      </c>
      <c r="I15" s="31">
        <v>93.774772908769705</v>
      </c>
      <c r="J15" s="31">
        <v>7.3498844779210497</v>
      </c>
      <c r="K15" s="31">
        <v>4.4345501871794903</v>
      </c>
      <c r="L15" s="31">
        <v>1.01158318213705</v>
      </c>
      <c r="M15" s="31">
        <v>6.2243791098208296</v>
      </c>
      <c r="N15" s="31">
        <v>1.7074886774637501E-2</v>
      </c>
      <c r="O15" s="31">
        <v>7.4940342412890404</v>
      </c>
      <c r="P15" s="31">
        <v>45.167063892063901</v>
      </c>
      <c r="Q15" s="31">
        <v>45.347953138236399</v>
      </c>
      <c r="R15" s="31">
        <v>5.7929344698008499E-2</v>
      </c>
    </row>
    <row r="16" spans="1:18" x14ac:dyDescent="0.3">
      <c r="A16" t="s">
        <v>57</v>
      </c>
      <c r="B16" s="31">
        <v>3.72871635962954E-2</v>
      </c>
      <c r="C16" s="31">
        <v>1.6285210704315201E-2</v>
      </c>
      <c r="D16" s="31">
        <v>288.70578005452802</v>
      </c>
      <c r="E16" s="31">
        <v>287.65435641517098</v>
      </c>
      <c r="F16" s="31">
        <v>8.4159158267327108</v>
      </c>
      <c r="G16" s="31">
        <v>1167.3428591658001</v>
      </c>
      <c r="H16" s="31">
        <v>0.11676181033164</v>
      </c>
      <c r="I16" s="31">
        <v>93.682949548053003</v>
      </c>
      <c r="J16" s="31">
        <v>7.4345417464258396</v>
      </c>
      <c r="K16" s="31">
        <v>2.7668205264767001</v>
      </c>
      <c r="L16" s="31">
        <v>1.1253841746964099</v>
      </c>
      <c r="M16" s="31">
        <v>4.8474764679216404</v>
      </c>
      <c r="N16" s="31">
        <v>1.16126607050439E-2</v>
      </c>
      <c r="O16" s="31">
        <v>6.6680566404352</v>
      </c>
      <c r="P16" s="31">
        <v>38.636010524238898</v>
      </c>
      <c r="Q16" s="31">
        <v>38.397082357740302</v>
      </c>
      <c r="R16" s="31">
        <v>8.0474791392615999E-2</v>
      </c>
    </row>
    <row r="17" spans="1:18" x14ac:dyDescent="0.3">
      <c r="A17" t="s">
        <v>58</v>
      </c>
      <c r="B17" s="31">
        <v>1.3936965417149999E-2</v>
      </c>
      <c r="C17" s="31">
        <v>8.5116607365462605E-3</v>
      </c>
      <c r="D17" s="31">
        <v>301.68149622159098</v>
      </c>
      <c r="E17" s="31">
        <v>302.43728600427698</v>
      </c>
      <c r="F17" s="31">
        <v>4.0069045595310104</v>
      </c>
      <c r="G17" s="31">
        <v>1204.26971875959</v>
      </c>
      <c r="H17" s="31">
        <v>0.10343660452407</v>
      </c>
      <c r="I17" s="31">
        <v>57.103616908080703</v>
      </c>
      <c r="J17" s="31">
        <v>7.0040197185578696</v>
      </c>
      <c r="K17" s="31">
        <v>0.49112302185648499</v>
      </c>
      <c r="L17" s="31">
        <v>1.1784509668397301</v>
      </c>
      <c r="M17" s="31">
        <v>2.51415953128192</v>
      </c>
      <c r="N17" s="31">
        <v>1.08379036522458E-2</v>
      </c>
      <c r="O17" s="31">
        <v>6.3219911450914097</v>
      </c>
      <c r="P17" s="31">
        <v>27.112463006659699</v>
      </c>
      <c r="Q17" s="31">
        <v>27.010589282981599</v>
      </c>
      <c r="R17" s="31">
        <v>5.7021029032965999E-2</v>
      </c>
    </row>
    <row r="18" spans="1:18" x14ac:dyDescent="0.3">
      <c r="A18" t="s">
        <v>59</v>
      </c>
      <c r="B18" s="31">
        <v>2.65664257782527E-2</v>
      </c>
      <c r="C18" s="31">
        <v>1.11823359242411E-2</v>
      </c>
      <c r="D18" s="31">
        <v>373.00574289101598</v>
      </c>
      <c r="E18" s="31">
        <v>378.74820916418099</v>
      </c>
      <c r="F18" s="31">
        <v>4.2426489899311202</v>
      </c>
      <c r="G18" s="31">
        <v>1319.51838060196</v>
      </c>
      <c r="H18" s="31">
        <v>9.6947280985754197E-2</v>
      </c>
      <c r="I18" s="31">
        <v>78.986746762454601</v>
      </c>
      <c r="J18" s="31">
        <v>8.0290379503352796</v>
      </c>
      <c r="K18" s="31">
        <v>0.60114186265495595</v>
      </c>
      <c r="L18" s="31">
        <v>1.21516830369002</v>
      </c>
      <c r="M18" s="31">
        <v>3.4466515749992102</v>
      </c>
      <c r="N18" s="31">
        <v>4.76302711040845E-2</v>
      </c>
      <c r="O18" s="31">
        <v>6.9083383433193299</v>
      </c>
      <c r="P18" s="31">
        <v>34.865812389906303</v>
      </c>
      <c r="Q18" s="31">
        <v>35.739279905624798</v>
      </c>
      <c r="R18" s="31">
        <v>5.7711080526330803E-2</v>
      </c>
    </row>
    <row r="19" spans="1:18" x14ac:dyDescent="0.3">
      <c r="A19" t="s">
        <v>60</v>
      </c>
      <c r="B19" s="31">
        <v>3.0155483205614699E-2</v>
      </c>
      <c r="C19" s="31">
        <v>1.1890231215338901E-2</v>
      </c>
      <c r="D19" s="31">
        <v>270.638968556137</v>
      </c>
      <c r="E19" s="31">
        <v>269.63500699939198</v>
      </c>
      <c r="F19" s="31">
        <v>4.9505929499860697</v>
      </c>
      <c r="G19" s="31">
        <v>1178.49576911087</v>
      </c>
      <c r="H19" s="31">
        <v>0.115311691928209</v>
      </c>
      <c r="I19" s="31">
        <v>71.370705689915795</v>
      </c>
      <c r="J19" s="31">
        <v>4.94581826789108</v>
      </c>
      <c r="K19" s="31">
        <v>0.52588046868864102</v>
      </c>
      <c r="L19" s="31">
        <v>1.2111410305321</v>
      </c>
      <c r="M19" s="31">
        <v>2.8320437477042302</v>
      </c>
      <c r="N19" s="31">
        <v>-0.10957643960711699</v>
      </c>
      <c r="O19" s="31">
        <v>6.8494375116970998</v>
      </c>
      <c r="P19" s="31">
        <v>33.263374877988603</v>
      </c>
      <c r="Q19" s="31">
        <v>32.487126946023601</v>
      </c>
      <c r="R19" s="31">
        <v>5.6104136257871202E-2</v>
      </c>
    </row>
    <row r="20" spans="1:18" x14ac:dyDescent="0.3">
      <c r="A20" t="s">
        <v>61</v>
      </c>
      <c r="B20" s="31">
        <v>2.2625486621642901E-2</v>
      </c>
      <c r="C20" s="31">
        <v>9.9937631765835595E-3</v>
      </c>
      <c r="D20" s="31">
        <v>312.05648279747101</v>
      </c>
      <c r="E20" s="31">
        <v>314.69118888254502</v>
      </c>
      <c r="F20" s="31">
        <v>5.0094422955252798</v>
      </c>
      <c r="G20" s="31">
        <v>1236.67912143839</v>
      </c>
      <c r="H20" s="31">
        <v>0.10323425591682001</v>
      </c>
      <c r="I20" s="31">
        <v>80.041013987396198</v>
      </c>
      <c r="J20" s="31">
        <v>9.2051470711498204</v>
      </c>
      <c r="K20" s="31">
        <v>0.56320379284725497</v>
      </c>
      <c r="L20" s="31">
        <v>0.96150995728835698</v>
      </c>
      <c r="M20" s="31">
        <v>4.1785784086467599</v>
      </c>
      <c r="N20" s="31">
        <v>6.79537579769776E-2</v>
      </c>
      <c r="O20" s="31">
        <v>7.1681742018074504</v>
      </c>
      <c r="P20" s="31">
        <v>37.704646303750003</v>
      </c>
      <c r="Q20" s="31">
        <v>37.3952998234858</v>
      </c>
      <c r="R20" s="31">
        <v>6.25896070634792E-2</v>
      </c>
    </row>
    <row r="21" spans="1:18" x14ac:dyDescent="0.3">
      <c r="A21" t="s">
        <v>62</v>
      </c>
      <c r="B21" s="31">
        <v>2.3049731011216101E-2</v>
      </c>
      <c r="C21" s="31">
        <v>1.2056986254962199E-2</v>
      </c>
      <c r="D21" s="31">
        <v>292.26265654483399</v>
      </c>
      <c r="E21" s="31">
        <v>296.98313554228099</v>
      </c>
      <c r="F21" s="31">
        <v>5.94186942144401</v>
      </c>
      <c r="G21" s="31">
        <v>1387.7226252257101</v>
      </c>
      <c r="H21" s="31">
        <v>0.13396971958443199</v>
      </c>
      <c r="I21" s="31">
        <v>71.476357892946893</v>
      </c>
      <c r="J21" s="31">
        <v>9.11460796223583</v>
      </c>
      <c r="K21" s="31">
        <v>0.43379976419835697</v>
      </c>
      <c r="L21" s="31">
        <v>1.1211669860660101</v>
      </c>
      <c r="M21" s="31">
        <v>2.9899643926227202</v>
      </c>
      <c r="N21" s="31">
        <v>3.9521871338618501E-2</v>
      </c>
      <c r="O21" s="31">
        <v>8.9365932200014697</v>
      </c>
      <c r="P21" s="31">
        <v>35.085052148666698</v>
      </c>
      <c r="Q21" s="31">
        <v>34.924800892171803</v>
      </c>
      <c r="R21" s="31">
        <v>5.7618551429909397E-2</v>
      </c>
    </row>
    <row r="22" spans="1:18" x14ac:dyDescent="0.3">
      <c r="A22" t="s">
        <v>63</v>
      </c>
      <c r="B22" s="31">
        <v>3.0042640825854599E-2</v>
      </c>
      <c r="C22" s="31">
        <v>1.3641688597268799E-2</v>
      </c>
      <c r="D22" s="31">
        <v>319.70444664041202</v>
      </c>
      <c r="E22" s="31">
        <v>320.42095420249501</v>
      </c>
      <c r="F22" s="31">
        <v>4.9524079287397003</v>
      </c>
      <c r="G22" s="31">
        <v>1247.3211001452901</v>
      </c>
      <c r="H22" s="31">
        <v>0.105361129710837</v>
      </c>
      <c r="I22" s="31">
        <v>86.872749517775105</v>
      </c>
      <c r="J22" s="31">
        <v>7.8187641199816804</v>
      </c>
      <c r="K22" s="31">
        <v>0.87349956490048197</v>
      </c>
      <c r="L22" s="31">
        <v>1.1732266825609501</v>
      </c>
      <c r="M22" s="31">
        <v>4.1765161972318303</v>
      </c>
      <c r="N22" s="31">
        <v>-2.3949063864055299E-2</v>
      </c>
      <c r="O22" s="31">
        <v>6.2573918293940904</v>
      </c>
      <c r="P22" s="31">
        <v>35.066785296430503</v>
      </c>
      <c r="Q22" s="31">
        <v>35.280825619792999</v>
      </c>
      <c r="R22" s="31">
        <v>9.4770534785253602E-2</v>
      </c>
    </row>
    <row r="23" spans="1:18" x14ac:dyDescent="0.3">
      <c r="A23" t="s">
        <v>64</v>
      </c>
      <c r="B23" s="31">
        <v>2.3097207295039699E-2</v>
      </c>
      <c r="C23" s="31">
        <v>8.6930830373004794E-3</v>
      </c>
      <c r="D23" s="31">
        <v>317.34283230657201</v>
      </c>
      <c r="E23" s="31">
        <v>312.72298874169502</v>
      </c>
      <c r="F23" s="31">
        <v>3.0550844202410699</v>
      </c>
      <c r="G23" s="31">
        <v>1191.5878620856799</v>
      </c>
      <c r="H23" s="31">
        <v>9.9783779575948098E-2</v>
      </c>
      <c r="I23" s="31">
        <v>60.463514520289401</v>
      </c>
      <c r="J23" s="31">
        <v>7.9596209172856298</v>
      </c>
      <c r="K23" s="31">
        <v>0.48838913238836001</v>
      </c>
      <c r="L23" s="31">
        <v>1.0683834135817101</v>
      </c>
      <c r="M23" s="31">
        <v>2.9803718810195998</v>
      </c>
      <c r="N23" s="31">
        <v>3.21626596203161E-2</v>
      </c>
      <c r="O23" s="31">
        <v>5.8142426645125598</v>
      </c>
      <c r="P23" s="31">
        <v>35.645035915445</v>
      </c>
      <c r="Q23" s="31">
        <v>35.617205169702103</v>
      </c>
      <c r="R23" s="31">
        <v>6.9461513858826901E-2</v>
      </c>
    </row>
    <row r="24" spans="1:18" x14ac:dyDescent="0.3">
      <c r="A24" t="s">
        <v>62</v>
      </c>
      <c r="B24" s="31">
        <v>2.3804526220344301E-2</v>
      </c>
      <c r="C24" s="31">
        <v>1.01157040382875E-2</v>
      </c>
      <c r="D24" s="31">
        <v>329.610805724187</v>
      </c>
      <c r="E24" s="31">
        <v>337.39830921782698</v>
      </c>
      <c r="F24" s="31">
        <v>4.7444029296323</v>
      </c>
      <c r="G24" s="31">
        <v>1355.8348042654</v>
      </c>
      <c r="H24" s="31">
        <v>8.9730072458377802E-2</v>
      </c>
      <c r="I24" s="31">
        <v>90.148132747540501</v>
      </c>
      <c r="J24" s="31">
        <v>6.3667129728854697</v>
      </c>
      <c r="K24" s="31">
        <v>0.56254024034372896</v>
      </c>
      <c r="L24" s="31">
        <v>1.0197799374413401</v>
      </c>
      <c r="M24" s="31">
        <v>4.2274197965824802</v>
      </c>
      <c r="N24" s="31">
        <v>-3.4004005305982403E-2</v>
      </c>
      <c r="O24" s="31">
        <v>8.5311053131991006</v>
      </c>
      <c r="P24" s="31">
        <v>37.6824007244211</v>
      </c>
      <c r="Q24" s="31">
        <v>37.687610180403396</v>
      </c>
      <c r="R24" s="31">
        <v>4.7482633220711799E-2</v>
      </c>
    </row>
    <row r="25" spans="1:18" x14ac:dyDescent="0.3">
      <c r="A25" t="s">
        <v>63</v>
      </c>
      <c r="B25" s="31">
        <v>2.8828957526670401E-2</v>
      </c>
      <c r="C25" s="31">
        <v>1.16383342538206E-2</v>
      </c>
      <c r="D25" s="31">
        <v>305.206031601951</v>
      </c>
      <c r="E25" s="31">
        <v>303.62961308373502</v>
      </c>
      <c r="F25" s="31">
        <v>4.6008342503931301</v>
      </c>
      <c r="G25" s="31">
        <v>1202.2809562954301</v>
      </c>
      <c r="H25" s="31">
        <v>0.109310087370493</v>
      </c>
      <c r="I25" s="31">
        <v>73.836701659054697</v>
      </c>
      <c r="J25" s="31">
        <v>6.7113047360299198</v>
      </c>
      <c r="K25" s="31">
        <v>0.57862133480091005</v>
      </c>
      <c r="L25" s="31">
        <v>1.1190966131500799</v>
      </c>
      <c r="M25" s="31">
        <v>3.2267600894359201</v>
      </c>
      <c r="N25" s="31">
        <v>4.9462594358523002E-2</v>
      </c>
      <c r="O25" s="31">
        <v>7.0618098879208997</v>
      </c>
      <c r="P25" s="31">
        <v>33.188656145394098</v>
      </c>
      <c r="Q25" s="31">
        <v>33.2495618781955</v>
      </c>
      <c r="R25" s="31">
        <v>6.1933870867286502E-2</v>
      </c>
    </row>
    <row r="26" spans="1:18" x14ac:dyDescent="0.3">
      <c r="A26" s="32" t="s">
        <v>23</v>
      </c>
      <c r="B26" s="29">
        <f>AVERAGE(B15:B25)</f>
        <v>2.6412298269617229E-2</v>
      </c>
      <c r="C26" s="29">
        <f t="shared" ref="C26:R26" si="2">AVERAGE(C15:C25)</f>
        <v>1.1568308029699754E-2</v>
      </c>
      <c r="D26" s="29">
        <f t="shared" si="2"/>
        <v>315.91408676856565</v>
      </c>
      <c r="E26" s="29">
        <f t="shared" si="2"/>
        <v>317.30489800880065</v>
      </c>
      <c r="F26" s="29">
        <f t="shared" si="2"/>
        <v>5.0417984551708415</v>
      </c>
      <c r="G26" s="29">
        <f t="shared" si="2"/>
        <v>1260.3515525037337</v>
      </c>
      <c r="H26" s="29">
        <f t="shared" si="2"/>
        <v>0.106551109981617</v>
      </c>
      <c r="I26" s="29">
        <f t="shared" si="2"/>
        <v>77.977932922025147</v>
      </c>
      <c r="J26" s="29">
        <f t="shared" si="2"/>
        <v>7.4490418127908589</v>
      </c>
      <c r="K26" s="29">
        <f t="shared" si="2"/>
        <v>1.1199608996668513</v>
      </c>
      <c r="L26" s="29">
        <f t="shared" si="2"/>
        <v>1.1095355679985233</v>
      </c>
      <c r="M26" s="29">
        <f t="shared" si="2"/>
        <v>3.7858473815697407</v>
      </c>
      <c r="N26" s="29">
        <f t="shared" si="2"/>
        <v>9.884281523026563E-3</v>
      </c>
      <c r="O26" s="29">
        <f t="shared" si="2"/>
        <v>7.091924999878878</v>
      </c>
      <c r="P26" s="29">
        <f t="shared" si="2"/>
        <v>35.765209202269524</v>
      </c>
      <c r="Q26" s="29">
        <f t="shared" si="2"/>
        <v>35.73975774494167</v>
      </c>
      <c r="R26" s="29">
        <f t="shared" si="2"/>
        <v>6.3917917557569079E-2</v>
      </c>
    </row>
    <row r="27" spans="1:18" ht="15.6" x14ac:dyDescent="0.3">
      <c r="A27" t="s">
        <v>65</v>
      </c>
      <c r="B27" s="11">
        <v>2.6100000000000002E-2</v>
      </c>
      <c r="C27" s="11">
        <v>1.0919999999999999E-2</v>
      </c>
      <c r="D27" s="11">
        <v>313</v>
      </c>
      <c r="E27" s="11">
        <v>313</v>
      </c>
      <c r="F27" s="11">
        <v>4.5999999999999996</v>
      </c>
      <c r="G27" s="11">
        <v>1250</v>
      </c>
      <c r="H27" s="11">
        <v>0.105</v>
      </c>
      <c r="I27" s="11">
        <v>75.2</v>
      </c>
      <c r="J27" s="11">
        <v>7.2</v>
      </c>
      <c r="K27" s="11">
        <v>0.56799999999999995</v>
      </c>
      <c r="L27" s="11">
        <v>1.0900000000000001</v>
      </c>
      <c r="M27" s="11">
        <v>3.37</v>
      </c>
      <c r="N27" s="11">
        <v>1.3599999999999999E-2</v>
      </c>
      <c r="O27" s="11">
        <v>6.91</v>
      </c>
      <c r="P27" s="11">
        <v>35</v>
      </c>
      <c r="Q27" s="11">
        <v>35</v>
      </c>
      <c r="R27" s="11">
        <v>5.8900000000000001E-2</v>
      </c>
    </row>
    <row r="28" spans="1:18" x14ac:dyDescent="0.3">
      <c r="A28" s="32" t="s">
        <v>4</v>
      </c>
      <c r="B28" s="29">
        <f>B26/B27</f>
        <v>1.0119654509431888</v>
      </c>
      <c r="C28" s="29">
        <f t="shared" ref="C28:R28" si="3">C26/C27</f>
        <v>1.0593688671886223</v>
      </c>
      <c r="D28" s="29">
        <f t="shared" si="3"/>
        <v>1.0093101813692194</v>
      </c>
      <c r="E28" s="29">
        <f t="shared" si="3"/>
        <v>1.0137536677597465</v>
      </c>
      <c r="F28" s="29">
        <f t="shared" si="3"/>
        <v>1.0960431424284438</v>
      </c>
      <c r="G28" s="29">
        <f t="shared" si="3"/>
        <v>1.008281242002987</v>
      </c>
      <c r="H28" s="29">
        <f t="shared" si="3"/>
        <v>1.0147724760154</v>
      </c>
      <c r="I28" s="29">
        <f t="shared" si="3"/>
        <v>1.0369405973673556</v>
      </c>
      <c r="J28" s="29">
        <f t="shared" si="3"/>
        <v>1.0345891406653971</v>
      </c>
      <c r="K28" s="29">
        <f t="shared" si="3"/>
        <v>1.9717621473007947</v>
      </c>
      <c r="L28" s="29">
        <f t="shared" si="3"/>
        <v>1.0179225394481863</v>
      </c>
      <c r="M28" s="29">
        <f t="shared" si="3"/>
        <v>1.1233968491304869</v>
      </c>
      <c r="N28" s="29">
        <f t="shared" si="3"/>
        <v>0.72678540610489439</v>
      </c>
      <c r="O28" s="29">
        <f t="shared" si="3"/>
        <v>1.026327785800127</v>
      </c>
      <c r="P28" s="29">
        <f t="shared" si="3"/>
        <v>1.0218631200648436</v>
      </c>
      <c r="Q28" s="29">
        <f t="shared" si="3"/>
        <v>1.021135935569762</v>
      </c>
      <c r="R28" s="29">
        <f t="shared" si="3"/>
        <v>1.0851938464782527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33C4B-19C6-442C-9ED1-F93FB13EE113}">
  <dimension ref="A1:U26"/>
  <sheetViews>
    <sheetView workbookViewId="0">
      <selection activeCell="T4" sqref="T4:U14"/>
    </sheetView>
  </sheetViews>
  <sheetFormatPr defaultRowHeight="14.4" x14ac:dyDescent="0.3"/>
  <cols>
    <col min="1" max="1" width="11.5546875" bestFit="1" customWidth="1"/>
    <col min="20" max="20" width="14.33203125" customWidth="1"/>
    <col min="21" max="21" width="14.44140625" customWidth="1"/>
  </cols>
  <sheetData>
    <row r="1" spans="1:21" x14ac:dyDescent="0.3">
      <c r="A1" s="33" t="s">
        <v>79</v>
      </c>
      <c r="B1" s="34" t="s">
        <v>39</v>
      </c>
      <c r="C1" s="34" t="s">
        <v>38</v>
      </c>
      <c r="D1" s="35" t="s">
        <v>41</v>
      </c>
      <c r="E1" s="34" t="s">
        <v>42</v>
      </c>
      <c r="F1" s="34" t="s">
        <v>43</v>
      </c>
      <c r="G1" s="34" t="s">
        <v>44</v>
      </c>
      <c r="H1" s="34" t="s">
        <v>45</v>
      </c>
      <c r="I1" s="34" t="s">
        <v>46</v>
      </c>
      <c r="J1" s="34" t="s">
        <v>47</v>
      </c>
      <c r="K1" s="34" t="s">
        <v>48</v>
      </c>
      <c r="L1" s="34" t="s">
        <v>49</v>
      </c>
      <c r="M1" s="34" t="s">
        <v>50</v>
      </c>
      <c r="N1" s="34" t="s">
        <v>51</v>
      </c>
      <c r="O1" s="37" t="s">
        <v>53</v>
      </c>
      <c r="P1" s="34" t="s">
        <v>54</v>
      </c>
    </row>
    <row r="2" spans="1:21" x14ac:dyDescent="0.3">
      <c r="A2" t="s">
        <v>66</v>
      </c>
      <c r="B2" s="27">
        <v>4.0782714295561101E-2</v>
      </c>
      <c r="C2" s="27">
        <v>1.1563202016144301</v>
      </c>
      <c r="D2" s="36">
        <v>231.14311377833801</v>
      </c>
      <c r="E2" s="27">
        <v>0.45185185771650899</v>
      </c>
      <c r="F2" s="27">
        <v>1162.8102423932301</v>
      </c>
      <c r="G2" s="27">
        <v>0.17985587634766501</v>
      </c>
      <c r="H2" s="27">
        <v>2.0165649537332699</v>
      </c>
      <c r="I2" s="27">
        <v>64.329981121970306</v>
      </c>
      <c r="J2" s="27">
        <v>0.38794546385496098</v>
      </c>
      <c r="K2" s="27">
        <v>0.96822318592082901</v>
      </c>
      <c r="L2" s="27">
        <v>1.32768388862333</v>
      </c>
      <c r="M2" s="27">
        <v>2.6341100662103299E-2</v>
      </c>
      <c r="N2" s="27">
        <v>9.8169610143775508</v>
      </c>
      <c r="O2" s="38">
        <v>2.4576676123710102</v>
      </c>
      <c r="P2" s="27">
        <v>0.103582045004615</v>
      </c>
    </row>
    <row r="3" spans="1:21" x14ac:dyDescent="0.3">
      <c r="A3" t="s">
        <v>67</v>
      </c>
      <c r="B3" s="27">
        <v>4.3177768624341299E-2</v>
      </c>
      <c r="C3" s="27">
        <v>0.96867482657821402</v>
      </c>
      <c r="D3" s="36">
        <v>214.67918562861601</v>
      </c>
      <c r="E3" s="27">
        <v>0.295527765853691</v>
      </c>
      <c r="F3" s="27">
        <v>1151.4975960551101</v>
      </c>
      <c r="G3" s="27">
        <v>0.117881852293111</v>
      </c>
      <c r="H3" s="27">
        <v>1.1791155590251201</v>
      </c>
      <c r="I3" s="27">
        <v>39.921811011267501</v>
      </c>
      <c r="J3" s="27">
        <v>0.37337138117392998</v>
      </c>
      <c r="K3" s="27">
        <v>1.10149092369982</v>
      </c>
      <c r="L3" s="27">
        <v>1.25444187278212</v>
      </c>
      <c r="M3" s="27">
        <v>0.102624861291451</v>
      </c>
      <c r="N3" s="27">
        <v>8.7729888272458805</v>
      </c>
      <c r="O3" s="38">
        <v>2.3132322511015202</v>
      </c>
      <c r="P3" s="27">
        <v>8.1117399240177801E-2</v>
      </c>
    </row>
    <row r="4" spans="1:21" x14ac:dyDescent="0.3">
      <c r="A4" t="s">
        <v>68</v>
      </c>
      <c r="B4" s="27">
        <v>5.2270968438716703E-2</v>
      </c>
      <c r="C4" s="27">
        <v>1.0233142281536101</v>
      </c>
      <c r="D4" s="36">
        <v>233.84822608955901</v>
      </c>
      <c r="E4" s="27">
        <v>0.36974418873633402</v>
      </c>
      <c r="F4" s="27">
        <v>1332.7926408010101</v>
      </c>
      <c r="G4" s="27">
        <v>0.11496918380407101</v>
      </c>
      <c r="H4" s="27">
        <v>1.36353472612295</v>
      </c>
      <c r="I4" s="27">
        <v>39.824594962897002</v>
      </c>
      <c r="J4" s="27">
        <v>0.36200792576417901</v>
      </c>
      <c r="K4" s="27">
        <v>0.64353260428556602</v>
      </c>
      <c r="L4" s="27">
        <v>1.31039883400373</v>
      </c>
      <c r="M4" s="27">
        <v>0.276478662438152</v>
      </c>
      <c r="N4" s="27">
        <v>8.9397706346112198</v>
      </c>
      <c r="O4" s="38">
        <v>2.6384764149817399</v>
      </c>
      <c r="P4" s="27">
        <v>8.9946541586683901E-2</v>
      </c>
      <c r="T4" t="s">
        <v>79</v>
      </c>
      <c r="U4" t="s">
        <v>80</v>
      </c>
    </row>
    <row r="5" spans="1:21" x14ac:dyDescent="0.3">
      <c r="A5" t="s">
        <v>69</v>
      </c>
      <c r="B5" s="27">
        <v>4.7870662149716699E-2</v>
      </c>
      <c r="C5" s="27">
        <v>0.93683740631971801</v>
      </c>
      <c r="D5" s="36">
        <v>242.236800442857</v>
      </c>
      <c r="E5" s="27">
        <v>0.51066159925527299</v>
      </c>
      <c r="F5" s="27">
        <v>1434.3946372011301</v>
      </c>
      <c r="G5" s="27">
        <v>0.106383509386672</v>
      </c>
      <c r="H5" s="27">
        <v>1.5138162668856501</v>
      </c>
      <c r="I5" s="27">
        <v>42.115315659995701</v>
      </c>
      <c r="J5" s="27">
        <v>0.24520942550727101</v>
      </c>
      <c r="K5" s="27">
        <v>0.61383684344864797</v>
      </c>
      <c r="L5" s="27">
        <v>1.03929418861639</v>
      </c>
      <c r="M5" s="27">
        <v>0.222910776169715</v>
      </c>
      <c r="N5" s="27">
        <v>8.9733453099188196</v>
      </c>
      <c r="O5" s="38">
        <v>2.7256907248214</v>
      </c>
      <c r="P5" s="27">
        <v>9.8921655686915494E-2</v>
      </c>
      <c r="T5" t="s">
        <v>66</v>
      </c>
      <c r="U5" t="s">
        <v>81</v>
      </c>
    </row>
    <row r="6" spans="1:21" x14ac:dyDescent="0.3">
      <c r="A6" t="s">
        <v>70</v>
      </c>
      <c r="B6" s="27">
        <v>6.1722575798155703E-2</v>
      </c>
      <c r="C6" s="27">
        <v>0.86473469437758499</v>
      </c>
      <c r="D6" s="36">
        <v>228.91025742350601</v>
      </c>
      <c r="E6" s="27">
        <v>0.33282506023186198</v>
      </c>
      <c r="F6" s="27">
        <v>1550.67950811322</v>
      </c>
      <c r="G6" s="27">
        <v>0.10024692694059199</v>
      </c>
      <c r="H6" s="27">
        <v>1.4672833575577899</v>
      </c>
      <c r="I6" s="27">
        <v>30.312855025669101</v>
      </c>
      <c r="J6" s="27">
        <v>0.18438274418317899</v>
      </c>
      <c r="K6" s="27">
        <v>0.47508677941643002</v>
      </c>
      <c r="L6" s="27">
        <v>0.74029923609423198</v>
      </c>
      <c r="M6" s="27">
        <v>5.4477863671587301E-2</v>
      </c>
      <c r="N6" s="27">
        <v>8.8269175317033604</v>
      </c>
      <c r="O6" s="38">
        <v>2.8377172189692401</v>
      </c>
      <c r="P6" s="27">
        <v>7.1656847295887102E-2</v>
      </c>
      <c r="T6" t="s">
        <v>67</v>
      </c>
      <c r="U6" t="s">
        <v>82</v>
      </c>
    </row>
    <row r="7" spans="1:21" x14ac:dyDescent="0.3">
      <c r="A7" t="s">
        <v>71</v>
      </c>
      <c r="B7" s="27">
        <v>5.3575187205019401E-2</v>
      </c>
      <c r="C7" s="27">
        <v>0.61289387130635897</v>
      </c>
      <c r="D7" s="36">
        <v>250.161886572171</v>
      </c>
      <c r="E7" s="27">
        <v>0.20820929492960999</v>
      </c>
      <c r="F7" s="27">
        <v>1824.4984248549599</v>
      </c>
      <c r="G7" s="27">
        <v>9.9234285724913704E-2</v>
      </c>
      <c r="H7" s="27">
        <v>1.5636818840176101</v>
      </c>
      <c r="I7" s="27">
        <v>23.469294182260001</v>
      </c>
      <c r="J7" s="27">
        <v>9.9927001402103505E-2</v>
      </c>
      <c r="K7" s="27">
        <v>0.43957604513497001</v>
      </c>
      <c r="L7" s="27" t="s">
        <v>78</v>
      </c>
      <c r="M7" s="27">
        <v>-3.7784087883104701E-2</v>
      </c>
      <c r="N7" s="27">
        <v>9.8780592198905399</v>
      </c>
      <c r="O7" s="38">
        <v>3.2689841945034601</v>
      </c>
      <c r="P7" s="27">
        <v>6.5788585002918495E-2</v>
      </c>
      <c r="T7" t="s">
        <v>91</v>
      </c>
      <c r="U7" t="s">
        <v>83</v>
      </c>
    </row>
    <row r="8" spans="1:21" x14ac:dyDescent="0.3">
      <c r="A8" t="s">
        <v>72</v>
      </c>
      <c r="B8" s="27">
        <v>3.5518926504406301E-2</v>
      </c>
      <c r="C8" s="27">
        <v>0.35885128285391699</v>
      </c>
      <c r="D8" s="36">
        <v>185.25019521054401</v>
      </c>
      <c r="E8" s="27">
        <v>0.464460082376773</v>
      </c>
      <c r="F8" s="27">
        <v>1534.4098350430299</v>
      </c>
      <c r="G8" s="27">
        <v>8.5519692512860596E-2</v>
      </c>
      <c r="H8" s="27">
        <v>1.37366510009583</v>
      </c>
      <c r="I8" s="27">
        <v>16.973366076704099</v>
      </c>
      <c r="J8" s="27">
        <v>0.196040227378634</v>
      </c>
      <c r="K8" s="27">
        <v>0.93611934623051896</v>
      </c>
      <c r="L8" s="27">
        <v>3.5383422886146398</v>
      </c>
      <c r="M8" s="27">
        <v>-3.3537489774538097E-2</v>
      </c>
      <c r="N8" s="27">
        <v>9.0403016045578592</v>
      </c>
      <c r="O8" s="38">
        <v>2.81247743962229</v>
      </c>
      <c r="P8" s="27">
        <v>8.0576609370608204E-2</v>
      </c>
      <c r="T8" t="s">
        <v>70</v>
      </c>
      <c r="U8" t="s">
        <v>84</v>
      </c>
    </row>
    <row r="9" spans="1:21" x14ac:dyDescent="0.3">
      <c r="A9" t="s">
        <v>73</v>
      </c>
      <c r="B9" s="27">
        <v>4.5073584037769503E-2</v>
      </c>
      <c r="C9" s="27">
        <v>0.27971570395197398</v>
      </c>
      <c r="D9" s="36">
        <v>150.255924446281</v>
      </c>
      <c r="E9" s="27">
        <v>0.51400038982297802</v>
      </c>
      <c r="F9" s="27">
        <v>1584.0415299811</v>
      </c>
      <c r="G9" s="27">
        <v>8.7110559616581401E-2</v>
      </c>
      <c r="H9" s="27">
        <v>2.1047573240055701</v>
      </c>
      <c r="I9" s="27">
        <v>18.507806611874098</v>
      </c>
      <c r="J9" s="27">
        <v>0.282883263878691</v>
      </c>
      <c r="K9" s="27">
        <v>0.86249019580429798</v>
      </c>
      <c r="L9" s="27">
        <v>4.5585499515807699</v>
      </c>
      <c r="M9" s="27">
        <v>6.0401163885089003E-3</v>
      </c>
      <c r="N9" s="27">
        <v>9.6983786535154302</v>
      </c>
      <c r="O9" s="38">
        <v>2.7736982889530499</v>
      </c>
      <c r="P9" s="27">
        <v>7.4811435181755606E-2</v>
      </c>
      <c r="T9" t="s">
        <v>71</v>
      </c>
      <c r="U9" t="s">
        <v>85</v>
      </c>
    </row>
    <row r="10" spans="1:21" x14ac:dyDescent="0.3">
      <c r="A10" t="s">
        <v>74</v>
      </c>
      <c r="B10" s="27">
        <v>3.7860119145157002E-2</v>
      </c>
      <c r="C10" s="27">
        <v>0.28830620677643298</v>
      </c>
      <c r="D10" s="36">
        <v>140.95307701994801</v>
      </c>
      <c r="E10" s="27">
        <v>1.86591276286065</v>
      </c>
      <c r="F10" s="27">
        <v>1657.73087705847</v>
      </c>
      <c r="G10" s="27">
        <v>0.109841310645816</v>
      </c>
      <c r="H10" s="27">
        <v>2.3005004074084399</v>
      </c>
      <c r="I10" s="27">
        <v>22.461837417351799</v>
      </c>
      <c r="J10" s="27">
        <v>0.29541833159129199</v>
      </c>
      <c r="K10" s="27">
        <v>1.0311198050414001</v>
      </c>
      <c r="L10" s="27">
        <v>5.95457354796351</v>
      </c>
      <c r="M10" s="27">
        <v>-7.3198707249148001E-3</v>
      </c>
      <c r="N10" s="27">
        <v>9.9253335535497307</v>
      </c>
      <c r="O10" s="38">
        <v>2.7784265986561998</v>
      </c>
      <c r="P10" s="27">
        <v>7.3067839057832304E-2</v>
      </c>
      <c r="T10" t="s">
        <v>72</v>
      </c>
      <c r="U10" t="s">
        <v>86</v>
      </c>
    </row>
    <row r="11" spans="1:21" x14ac:dyDescent="0.3">
      <c r="A11" t="s">
        <v>75</v>
      </c>
      <c r="B11" s="27">
        <v>4.1744280271995601E-2</v>
      </c>
      <c r="C11" s="27">
        <v>0.28228154542048101</v>
      </c>
      <c r="D11" s="36">
        <v>168.95485987215599</v>
      </c>
      <c r="E11" s="27">
        <v>1.1958988214977999</v>
      </c>
      <c r="F11" s="27">
        <v>1378.5572396048501</v>
      </c>
      <c r="G11" s="27">
        <v>0.12740380196095299</v>
      </c>
      <c r="H11" s="27">
        <v>2.1086939152062101</v>
      </c>
      <c r="I11" s="27">
        <v>20.526860262669299</v>
      </c>
      <c r="J11" s="27">
        <v>0.31711022209668299</v>
      </c>
      <c r="K11" s="27">
        <v>1.0754924783606701</v>
      </c>
      <c r="L11" s="27">
        <v>4.5670177917982198</v>
      </c>
      <c r="M11" s="27">
        <v>-1.2789601062030399E-2</v>
      </c>
      <c r="N11" s="27">
        <v>9.6717439711561095</v>
      </c>
      <c r="O11" s="38">
        <v>2.43134206768655</v>
      </c>
      <c r="P11" s="27">
        <v>4.8902973115114899E-2</v>
      </c>
      <c r="T11" t="s">
        <v>92</v>
      </c>
      <c r="U11" s="39" t="s">
        <v>87</v>
      </c>
    </row>
    <row r="12" spans="1:21" x14ac:dyDescent="0.3">
      <c r="A12" t="s">
        <v>76</v>
      </c>
      <c r="B12" s="27">
        <v>3.0785653013474999E-2</v>
      </c>
      <c r="C12" s="27">
        <v>0.18223098981678401</v>
      </c>
      <c r="D12" s="36">
        <v>143.25239664684199</v>
      </c>
      <c r="E12" s="27">
        <v>1.0525740359236999</v>
      </c>
      <c r="F12" s="27">
        <v>1191.1188128512599</v>
      </c>
      <c r="G12" s="27">
        <v>0.14210679703375201</v>
      </c>
      <c r="H12" s="27">
        <v>1.70788553314914</v>
      </c>
      <c r="I12" s="27">
        <v>44.147879414304001</v>
      </c>
      <c r="J12" s="27">
        <v>0.283907500490644</v>
      </c>
      <c r="K12" s="27">
        <v>1.2164880517136001</v>
      </c>
      <c r="L12" s="27">
        <v>4.4576297315139302</v>
      </c>
      <c r="M12" s="27">
        <v>8.3672890268043001E-3</v>
      </c>
      <c r="N12" s="27">
        <v>9.2081819175370292</v>
      </c>
      <c r="O12" s="38">
        <v>2.1219981777815899</v>
      </c>
      <c r="P12" s="27">
        <v>2.5928005090650599E-2</v>
      </c>
      <c r="T12" t="s">
        <v>75</v>
      </c>
      <c r="U12" s="39" t="s">
        <v>88</v>
      </c>
    </row>
    <row r="13" spans="1:21" x14ac:dyDescent="0.3">
      <c r="A13" t="s">
        <v>77</v>
      </c>
      <c r="B13" s="27">
        <v>4.91200171319486E-2</v>
      </c>
      <c r="C13" s="27">
        <v>6.7031407126308201E-2</v>
      </c>
      <c r="D13" s="36">
        <v>77.115630187300795</v>
      </c>
      <c r="E13" s="27">
        <v>0.26024086938110802</v>
      </c>
      <c r="F13" s="27">
        <v>935.46246321192405</v>
      </c>
      <c r="G13" s="27">
        <v>0.171751613904846</v>
      </c>
      <c r="H13" s="27">
        <v>1.31304959612496</v>
      </c>
      <c r="I13" s="27">
        <v>16.816950362678799</v>
      </c>
      <c r="J13" s="27">
        <v>0.15747410228664799</v>
      </c>
      <c r="K13" s="27">
        <v>1.4083506418549701</v>
      </c>
      <c r="L13" s="27">
        <v>3.8503148708007</v>
      </c>
      <c r="M13" s="27">
        <v>2.12190336465755E-2</v>
      </c>
      <c r="N13" s="27">
        <v>8.7946175834842499</v>
      </c>
      <c r="O13" s="38">
        <v>1.8076419118778699</v>
      </c>
      <c r="P13" s="27">
        <v>8.5074964685458894E-3</v>
      </c>
      <c r="T13" t="s">
        <v>76</v>
      </c>
      <c r="U13" s="39" t="s">
        <v>89</v>
      </c>
    </row>
    <row r="14" spans="1:21" x14ac:dyDescent="0.3">
      <c r="T14" t="s">
        <v>77</v>
      </c>
      <c r="U14" t="s">
        <v>90</v>
      </c>
    </row>
    <row r="16" spans="1:21" x14ac:dyDescent="0.3">
      <c r="A16" s="33" t="s">
        <v>80</v>
      </c>
      <c r="B16" s="34" t="s">
        <v>39</v>
      </c>
      <c r="C16" s="34" t="s">
        <v>38</v>
      </c>
      <c r="D16" s="35" t="s">
        <v>41</v>
      </c>
      <c r="E16" s="34" t="s">
        <v>42</v>
      </c>
      <c r="F16" s="34" t="s">
        <v>43</v>
      </c>
      <c r="G16" s="34" t="s">
        <v>44</v>
      </c>
      <c r="H16" s="34" t="s">
        <v>45</v>
      </c>
      <c r="I16" s="34" t="s">
        <v>46</v>
      </c>
      <c r="J16" s="34" t="s">
        <v>47</v>
      </c>
      <c r="K16" s="34" t="s">
        <v>48</v>
      </c>
      <c r="L16" s="34" t="s">
        <v>49</v>
      </c>
      <c r="M16" s="34" t="s">
        <v>50</v>
      </c>
      <c r="N16" s="34" t="s">
        <v>51</v>
      </c>
      <c r="O16" s="37" t="s">
        <v>53</v>
      </c>
      <c r="P16" s="34" t="s">
        <v>54</v>
      </c>
    </row>
    <row r="17" spans="1:16" x14ac:dyDescent="0.3">
      <c r="A17" t="s">
        <v>81</v>
      </c>
      <c r="B17">
        <f>B2</f>
        <v>4.0782714295561101E-2</v>
      </c>
      <c r="C17">
        <f t="shared" ref="C17:P17" si="0">C2</f>
        <v>1.1563202016144301</v>
      </c>
      <c r="D17">
        <f t="shared" si="0"/>
        <v>231.14311377833801</v>
      </c>
      <c r="E17">
        <f t="shared" si="0"/>
        <v>0.45185185771650899</v>
      </c>
      <c r="F17">
        <f t="shared" si="0"/>
        <v>1162.8102423932301</v>
      </c>
      <c r="G17">
        <f t="shared" si="0"/>
        <v>0.17985587634766501</v>
      </c>
      <c r="H17">
        <f t="shared" si="0"/>
        <v>2.0165649537332699</v>
      </c>
      <c r="I17">
        <f t="shared" si="0"/>
        <v>64.329981121970306</v>
      </c>
      <c r="J17">
        <f t="shared" si="0"/>
        <v>0.38794546385496098</v>
      </c>
      <c r="K17">
        <f t="shared" si="0"/>
        <v>0.96822318592082901</v>
      </c>
      <c r="L17">
        <f t="shared" si="0"/>
        <v>1.32768388862333</v>
      </c>
      <c r="M17">
        <f t="shared" si="0"/>
        <v>2.6341100662103299E-2</v>
      </c>
      <c r="N17">
        <f t="shared" si="0"/>
        <v>9.8169610143775508</v>
      </c>
      <c r="O17">
        <f t="shared" si="0"/>
        <v>2.4576676123710102</v>
      </c>
      <c r="P17">
        <f t="shared" si="0"/>
        <v>0.103582045004615</v>
      </c>
    </row>
    <row r="18" spans="1:16" x14ac:dyDescent="0.3">
      <c r="A18" t="s">
        <v>82</v>
      </c>
      <c r="B18">
        <f>B3</f>
        <v>4.3177768624341299E-2</v>
      </c>
      <c r="C18">
        <f t="shared" ref="C18:P18" si="1">C3</f>
        <v>0.96867482657821402</v>
      </c>
      <c r="D18">
        <f t="shared" si="1"/>
        <v>214.67918562861601</v>
      </c>
      <c r="E18">
        <f t="shared" si="1"/>
        <v>0.295527765853691</v>
      </c>
      <c r="F18">
        <f t="shared" si="1"/>
        <v>1151.4975960551101</v>
      </c>
      <c r="G18">
        <f t="shared" si="1"/>
        <v>0.117881852293111</v>
      </c>
      <c r="H18">
        <f t="shared" si="1"/>
        <v>1.1791155590251201</v>
      </c>
      <c r="I18">
        <f t="shared" si="1"/>
        <v>39.921811011267501</v>
      </c>
      <c r="J18">
        <f t="shared" si="1"/>
        <v>0.37337138117392998</v>
      </c>
      <c r="K18">
        <f t="shared" si="1"/>
        <v>1.10149092369982</v>
      </c>
      <c r="L18">
        <f t="shared" si="1"/>
        <v>1.25444187278212</v>
      </c>
      <c r="M18">
        <f t="shared" si="1"/>
        <v>0.102624861291451</v>
      </c>
      <c r="N18">
        <f t="shared" si="1"/>
        <v>8.7729888272458805</v>
      </c>
      <c r="O18">
        <f t="shared" si="1"/>
        <v>2.3132322511015202</v>
      </c>
      <c r="P18">
        <f t="shared" si="1"/>
        <v>8.1117399240177801E-2</v>
      </c>
    </row>
    <row r="19" spans="1:16" x14ac:dyDescent="0.3">
      <c r="A19" t="s">
        <v>83</v>
      </c>
      <c r="B19">
        <f>AVERAGE(B4:B5)</f>
        <v>5.0070815294216697E-2</v>
      </c>
      <c r="C19">
        <f t="shared" ref="C19:P19" si="2">AVERAGE(C4:C5)</f>
        <v>0.98007581723666404</v>
      </c>
      <c r="D19">
        <f t="shared" si="2"/>
        <v>238.042513266208</v>
      </c>
      <c r="E19">
        <f t="shared" si="2"/>
        <v>0.44020289399580348</v>
      </c>
      <c r="F19">
        <f t="shared" si="2"/>
        <v>1383.5936390010702</v>
      </c>
      <c r="G19">
        <f t="shared" si="2"/>
        <v>0.11067634659537151</v>
      </c>
      <c r="H19">
        <f t="shared" si="2"/>
        <v>1.4386754965043</v>
      </c>
      <c r="I19">
        <f t="shared" si="2"/>
        <v>40.969955311446355</v>
      </c>
      <c r="J19">
        <f t="shared" si="2"/>
        <v>0.30360867563572502</v>
      </c>
      <c r="K19">
        <f t="shared" si="2"/>
        <v>0.62868472386710694</v>
      </c>
      <c r="L19">
        <f t="shared" si="2"/>
        <v>1.1748465113100601</v>
      </c>
      <c r="M19">
        <f t="shared" si="2"/>
        <v>0.2496947193039335</v>
      </c>
      <c r="N19">
        <f t="shared" si="2"/>
        <v>8.9565579722650206</v>
      </c>
      <c r="O19">
        <f t="shared" si="2"/>
        <v>2.6820835699015699</v>
      </c>
      <c r="P19">
        <f t="shared" si="2"/>
        <v>9.443409863679969E-2</v>
      </c>
    </row>
    <row r="20" spans="1:16" x14ac:dyDescent="0.3">
      <c r="A20" t="s">
        <v>84</v>
      </c>
      <c r="B20">
        <f>B6</f>
        <v>6.1722575798155703E-2</v>
      </c>
      <c r="C20">
        <f t="shared" ref="C20:P20" si="3">C6</f>
        <v>0.86473469437758499</v>
      </c>
      <c r="D20">
        <f t="shared" si="3"/>
        <v>228.91025742350601</v>
      </c>
      <c r="E20">
        <f t="shared" si="3"/>
        <v>0.33282506023186198</v>
      </c>
      <c r="F20">
        <f t="shared" si="3"/>
        <v>1550.67950811322</v>
      </c>
      <c r="G20">
        <f t="shared" si="3"/>
        <v>0.10024692694059199</v>
      </c>
      <c r="H20">
        <f t="shared" si="3"/>
        <v>1.4672833575577899</v>
      </c>
      <c r="I20">
        <f t="shared" si="3"/>
        <v>30.312855025669101</v>
      </c>
      <c r="J20">
        <f t="shared" si="3"/>
        <v>0.18438274418317899</v>
      </c>
      <c r="K20">
        <f t="shared" si="3"/>
        <v>0.47508677941643002</v>
      </c>
      <c r="L20">
        <f t="shared" si="3"/>
        <v>0.74029923609423198</v>
      </c>
      <c r="M20">
        <f t="shared" si="3"/>
        <v>5.4477863671587301E-2</v>
      </c>
      <c r="N20">
        <f t="shared" si="3"/>
        <v>8.8269175317033604</v>
      </c>
      <c r="O20">
        <f t="shared" si="3"/>
        <v>2.8377172189692401</v>
      </c>
      <c r="P20">
        <f t="shared" si="3"/>
        <v>7.1656847295887102E-2</v>
      </c>
    </row>
    <row r="21" spans="1:16" x14ac:dyDescent="0.3">
      <c r="A21" t="s">
        <v>85</v>
      </c>
      <c r="B21">
        <f>B7</f>
        <v>5.3575187205019401E-2</v>
      </c>
      <c r="C21">
        <f t="shared" ref="C21:P21" si="4">C7</f>
        <v>0.61289387130635897</v>
      </c>
      <c r="D21">
        <f t="shared" si="4"/>
        <v>250.161886572171</v>
      </c>
      <c r="E21">
        <f t="shared" si="4"/>
        <v>0.20820929492960999</v>
      </c>
      <c r="F21">
        <f t="shared" si="4"/>
        <v>1824.4984248549599</v>
      </c>
      <c r="G21">
        <f t="shared" si="4"/>
        <v>9.9234285724913704E-2</v>
      </c>
      <c r="H21">
        <f t="shared" si="4"/>
        <v>1.5636818840176101</v>
      </c>
      <c r="I21">
        <f t="shared" si="4"/>
        <v>23.469294182260001</v>
      </c>
      <c r="J21">
        <f t="shared" si="4"/>
        <v>9.9927001402103505E-2</v>
      </c>
      <c r="K21">
        <f t="shared" si="4"/>
        <v>0.43957604513497001</v>
      </c>
      <c r="L21" t="str">
        <f t="shared" si="4"/>
        <v>BelowLOD</v>
      </c>
      <c r="M21">
        <f t="shared" si="4"/>
        <v>-3.7784087883104701E-2</v>
      </c>
      <c r="N21">
        <f t="shared" si="4"/>
        <v>9.8780592198905399</v>
      </c>
      <c r="O21">
        <f t="shared" si="4"/>
        <v>3.2689841945034601</v>
      </c>
      <c r="P21">
        <f t="shared" si="4"/>
        <v>6.5788585002918495E-2</v>
      </c>
    </row>
    <row r="22" spans="1:16" x14ac:dyDescent="0.3">
      <c r="A22" t="s">
        <v>86</v>
      </c>
      <c r="B22">
        <f>B8</f>
        <v>3.5518926504406301E-2</v>
      </c>
      <c r="C22">
        <f t="shared" ref="C22:P22" si="5">C8</f>
        <v>0.35885128285391699</v>
      </c>
      <c r="D22">
        <f t="shared" si="5"/>
        <v>185.25019521054401</v>
      </c>
      <c r="E22">
        <f t="shared" si="5"/>
        <v>0.464460082376773</v>
      </c>
      <c r="F22">
        <f t="shared" si="5"/>
        <v>1534.4098350430299</v>
      </c>
      <c r="G22">
        <f t="shared" si="5"/>
        <v>8.5519692512860596E-2</v>
      </c>
      <c r="H22">
        <f t="shared" si="5"/>
        <v>1.37366510009583</v>
      </c>
      <c r="I22">
        <f t="shared" si="5"/>
        <v>16.973366076704099</v>
      </c>
      <c r="J22">
        <f t="shared" si="5"/>
        <v>0.196040227378634</v>
      </c>
      <c r="K22">
        <f t="shared" si="5"/>
        <v>0.93611934623051896</v>
      </c>
      <c r="L22">
        <f t="shared" si="5"/>
        <v>3.5383422886146398</v>
      </c>
      <c r="M22">
        <f t="shared" si="5"/>
        <v>-3.3537489774538097E-2</v>
      </c>
      <c r="N22">
        <f t="shared" si="5"/>
        <v>9.0403016045578592</v>
      </c>
      <c r="O22">
        <f t="shared" si="5"/>
        <v>2.81247743962229</v>
      </c>
      <c r="P22">
        <f t="shared" si="5"/>
        <v>8.0576609370608204E-2</v>
      </c>
    </row>
    <row r="23" spans="1:16" x14ac:dyDescent="0.3">
      <c r="A23" s="39" t="s">
        <v>87</v>
      </c>
      <c r="B23">
        <f>AVERAGE(B9:B10)</f>
        <v>4.1466851591463252E-2</v>
      </c>
      <c r="C23">
        <f t="shared" ref="C23:P23" si="6">AVERAGE(C9:C10)</f>
        <v>0.28401095536420351</v>
      </c>
      <c r="D23">
        <f t="shared" si="6"/>
        <v>145.60450073311449</v>
      </c>
      <c r="E23">
        <f t="shared" si="6"/>
        <v>1.1899565763418141</v>
      </c>
      <c r="F23">
        <f t="shared" si="6"/>
        <v>1620.8862035197849</v>
      </c>
      <c r="G23">
        <f t="shared" si="6"/>
        <v>9.8475935131198705E-2</v>
      </c>
      <c r="H23">
        <f t="shared" si="6"/>
        <v>2.202628865707005</v>
      </c>
      <c r="I23">
        <f t="shared" si="6"/>
        <v>20.484822014612948</v>
      </c>
      <c r="J23">
        <f t="shared" si="6"/>
        <v>0.28915079773499153</v>
      </c>
      <c r="K23">
        <f t="shared" si="6"/>
        <v>0.94680500042284899</v>
      </c>
      <c r="L23">
        <f t="shared" si="6"/>
        <v>5.25656174977214</v>
      </c>
      <c r="M23">
        <f t="shared" si="6"/>
        <v>-6.398771682029499E-4</v>
      </c>
      <c r="N23">
        <f t="shared" si="6"/>
        <v>9.8118561035325804</v>
      </c>
      <c r="O23">
        <f t="shared" si="6"/>
        <v>2.7760624438046246</v>
      </c>
      <c r="P23">
        <f t="shared" si="6"/>
        <v>7.3939637119793955E-2</v>
      </c>
    </row>
    <row r="24" spans="1:16" x14ac:dyDescent="0.3">
      <c r="A24" s="39" t="s">
        <v>88</v>
      </c>
      <c r="B24">
        <f>B11</f>
        <v>4.1744280271995601E-2</v>
      </c>
      <c r="C24">
        <f t="shared" ref="C24:P24" si="7">C11</f>
        <v>0.28228154542048101</v>
      </c>
      <c r="D24">
        <f t="shared" si="7"/>
        <v>168.95485987215599</v>
      </c>
      <c r="E24">
        <f t="shared" si="7"/>
        <v>1.1958988214977999</v>
      </c>
      <c r="F24">
        <f t="shared" si="7"/>
        <v>1378.5572396048501</v>
      </c>
      <c r="G24">
        <f t="shared" si="7"/>
        <v>0.12740380196095299</v>
      </c>
      <c r="H24">
        <f t="shared" si="7"/>
        <v>2.1086939152062101</v>
      </c>
      <c r="I24">
        <f t="shared" si="7"/>
        <v>20.526860262669299</v>
      </c>
      <c r="J24">
        <f t="shared" si="7"/>
        <v>0.31711022209668299</v>
      </c>
      <c r="K24">
        <f t="shared" si="7"/>
        <v>1.0754924783606701</v>
      </c>
      <c r="L24">
        <f t="shared" si="7"/>
        <v>4.5670177917982198</v>
      </c>
      <c r="M24">
        <f t="shared" si="7"/>
        <v>-1.2789601062030399E-2</v>
      </c>
      <c r="N24">
        <f t="shared" si="7"/>
        <v>9.6717439711561095</v>
      </c>
      <c r="O24">
        <f t="shared" si="7"/>
        <v>2.43134206768655</v>
      </c>
      <c r="P24">
        <f t="shared" si="7"/>
        <v>4.8902973115114899E-2</v>
      </c>
    </row>
    <row r="25" spans="1:16" x14ac:dyDescent="0.3">
      <c r="A25" s="39" t="s">
        <v>89</v>
      </c>
      <c r="B25">
        <f t="shared" ref="B25:P26" si="8">B12</f>
        <v>3.0785653013474999E-2</v>
      </c>
      <c r="C25">
        <f t="shared" si="8"/>
        <v>0.18223098981678401</v>
      </c>
      <c r="D25">
        <f t="shared" si="8"/>
        <v>143.25239664684199</v>
      </c>
      <c r="E25">
        <f t="shared" si="8"/>
        <v>1.0525740359236999</v>
      </c>
      <c r="F25">
        <f t="shared" si="8"/>
        <v>1191.1188128512599</v>
      </c>
      <c r="G25">
        <f t="shared" si="8"/>
        <v>0.14210679703375201</v>
      </c>
      <c r="H25">
        <f t="shared" si="8"/>
        <v>1.70788553314914</v>
      </c>
      <c r="I25">
        <f t="shared" si="8"/>
        <v>44.147879414304001</v>
      </c>
      <c r="J25">
        <f t="shared" si="8"/>
        <v>0.283907500490644</v>
      </c>
      <c r="K25">
        <f t="shared" si="8"/>
        <v>1.2164880517136001</v>
      </c>
      <c r="L25">
        <f t="shared" si="8"/>
        <v>4.4576297315139302</v>
      </c>
      <c r="M25">
        <f t="shared" si="8"/>
        <v>8.3672890268043001E-3</v>
      </c>
      <c r="N25">
        <f t="shared" si="8"/>
        <v>9.2081819175370292</v>
      </c>
      <c r="O25">
        <f t="shared" si="8"/>
        <v>2.1219981777815899</v>
      </c>
      <c r="P25">
        <f t="shared" si="8"/>
        <v>2.5928005090650599E-2</v>
      </c>
    </row>
    <row r="26" spans="1:16" x14ac:dyDescent="0.3">
      <c r="A26" t="s">
        <v>90</v>
      </c>
      <c r="B26">
        <f t="shared" si="8"/>
        <v>4.91200171319486E-2</v>
      </c>
      <c r="C26">
        <f t="shared" si="8"/>
        <v>6.7031407126308201E-2</v>
      </c>
      <c r="D26">
        <f t="shared" si="8"/>
        <v>77.115630187300795</v>
      </c>
      <c r="E26">
        <f t="shared" si="8"/>
        <v>0.26024086938110802</v>
      </c>
      <c r="F26">
        <f t="shared" si="8"/>
        <v>935.46246321192405</v>
      </c>
      <c r="G26">
        <f t="shared" si="8"/>
        <v>0.171751613904846</v>
      </c>
      <c r="H26">
        <f t="shared" si="8"/>
        <v>1.31304959612496</v>
      </c>
      <c r="I26">
        <f t="shared" si="8"/>
        <v>16.816950362678799</v>
      </c>
      <c r="J26">
        <f t="shared" si="8"/>
        <v>0.15747410228664799</v>
      </c>
      <c r="K26">
        <f t="shared" si="8"/>
        <v>1.4083506418549701</v>
      </c>
      <c r="L26">
        <f t="shared" si="8"/>
        <v>3.8503148708007</v>
      </c>
      <c r="M26">
        <f t="shared" si="8"/>
        <v>2.12190336465755E-2</v>
      </c>
      <c r="N26">
        <f t="shared" si="8"/>
        <v>8.7946175834842499</v>
      </c>
      <c r="O26">
        <f t="shared" si="8"/>
        <v>1.8076419118778699</v>
      </c>
      <c r="P26">
        <f t="shared" si="8"/>
        <v>8.5074964685458894E-3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Various LA Recoveries</vt:lpstr>
      <vt:lpstr>Standard LA Data</vt:lpstr>
      <vt:lpstr>Unkown Data Plotted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 Brandt</dc:creator>
  <cp:lastModifiedBy>Ari Brandt</cp:lastModifiedBy>
  <dcterms:created xsi:type="dcterms:W3CDTF">2021-12-09T23:50:22Z</dcterms:created>
  <dcterms:modified xsi:type="dcterms:W3CDTF">2021-12-13T05:12:26Z</dcterms:modified>
</cp:coreProperties>
</file>