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king/Desktop/"/>
    </mc:Choice>
  </mc:AlternateContent>
  <xr:revisionPtr revIDLastSave="0" documentId="8_{426EFEB3-858F-D247-A775-CF60561DD09A}" xr6:coauthVersionLast="47" xr6:coauthVersionMax="47" xr10:uidLastSave="{00000000-0000-0000-0000-000000000000}"/>
  <bookViews>
    <workbookView xWindow="780" yWindow="1000" windowWidth="27640" windowHeight="15640" activeTab="4" xr2:uid="{A393422F-69B8-D340-9B2C-2BB53618F1F4}"/>
  </bookViews>
  <sheets>
    <sheet name="Reduced data" sheetId="1" r:id="rId1"/>
    <sheet name="Raw data" sheetId="2" r:id="rId2"/>
    <sheet name="Graphed results" sheetId="3" r:id="rId3"/>
    <sheet name="Culled data" sheetId="4" r:id="rId4"/>
    <sheet name="Calibration curves" sheetId="5" r:id="rId5"/>
    <sheet name="NIST data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" i="4" l="1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V52" i="4" s="1"/>
  <c r="V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V48" i="4"/>
  <c r="I3" i="4" a="1"/>
  <c r="L23" i="4" s="1" a="1"/>
  <c r="F47" i="3"/>
  <c r="E47" i="3"/>
  <c r="D47" i="3"/>
  <c r="H46" i="3"/>
  <c r="F46" i="3"/>
  <c r="E46" i="3"/>
  <c r="D46" i="3"/>
  <c r="I45" i="3"/>
  <c r="H45" i="3"/>
  <c r="G45" i="3"/>
  <c r="F45" i="3"/>
  <c r="I44" i="3"/>
  <c r="H44" i="3"/>
  <c r="G44" i="3"/>
  <c r="F44" i="3"/>
  <c r="F43" i="3"/>
  <c r="D43" i="3"/>
  <c r="I42" i="3"/>
  <c r="H42" i="3"/>
  <c r="F42" i="3"/>
  <c r="I41" i="3"/>
  <c r="H41" i="3"/>
  <c r="F41" i="3"/>
  <c r="D41" i="3"/>
  <c r="G40" i="3"/>
  <c r="F40" i="3"/>
  <c r="E40" i="3"/>
  <c r="D40" i="3"/>
  <c r="F39" i="3"/>
  <c r="E39" i="3"/>
  <c r="S27" i="3"/>
  <c r="R27" i="3"/>
  <c r="H39" i="3" s="1"/>
  <c r="Q27" i="3"/>
  <c r="G39" i="3" s="1"/>
  <c r="P27" i="3"/>
  <c r="O27" i="3"/>
  <c r="N27" i="3"/>
  <c r="M27" i="3"/>
  <c r="L27" i="3"/>
  <c r="K27" i="3"/>
  <c r="I39" i="3" s="1"/>
  <c r="J27" i="3"/>
  <c r="I27" i="3"/>
  <c r="H27" i="3"/>
  <c r="G27" i="3"/>
  <c r="F27" i="3"/>
  <c r="E27" i="3"/>
  <c r="S26" i="3"/>
  <c r="R26" i="3"/>
  <c r="H40" i="3" s="1"/>
  <c r="Q26" i="3"/>
  <c r="P26" i="3"/>
  <c r="O26" i="3"/>
  <c r="N26" i="3"/>
  <c r="M26" i="3"/>
  <c r="L26" i="3"/>
  <c r="K26" i="3"/>
  <c r="I40" i="3" s="1"/>
  <c r="J26" i="3"/>
  <c r="I26" i="3"/>
  <c r="H26" i="3"/>
  <c r="G26" i="3"/>
  <c r="F26" i="3"/>
  <c r="E26" i="3"/>
  <c r="S25" i="3"/>
  <c r="R25" i="3"/>
  <c r="Q25" i="3"/>
  <c r="G41" i="3" s="1"/>
  <c r="P25" i="3"/>
  <c r="O25" i="3"/>
  <c r="N25" i="3"/>
  <c r="M25" i="3"/>
  <c r="L25" i="3"/>
  <c r="K25" i="3"/>
  <c r="J25" i="3"/>
  <c r="I25" i="3"/>
  <c r="H25" i="3"/>
  <c r="G25" i="3"/>
  <c r="E41" i="3" s="1"/>
  <c r="F25" i="3"/>
  <c r="E25" i="3"/>
  <c r="S24" i="3"/>
  <c r="R24" i="3"/>
  <c r="Q24" i="3"/>
  <c r="G42" i="3" s="1"/>
  <c r="P24" i="3"/>
  <c r="O24" i="3"/>
  <c r="N24" i="3"/>
  <c r="M24" i="3"/>
  <c r="L24" i="3"/>
  <c r="K24" i="3"/>
  <c r="J24" i="3"/>
  <c r="I24" i="3"/>
  <c r="H24" i="3"/>
  <c r="G24" i="3"/>
  <c r="E42" i="3" s="1"/>
  <c r="F24" i="3"/>
  <c r="D42" i="3" s="1"/>
  <c r="E24" i="3"/>
  <c r="S23" i="3"/>
  <c r="R23" i="3"/>
  <c r="H43" i="3" s="1"/>
  <c r="Q23" i="3"/>
  <c r="G43" i="3" s="1"/>
  <c r="P23" i="3"/>
  <c r="O23" i="3"/>
  <c r="N23" i="3"/>
  <c r="M23" i="3"/>
  <c r="L23" i="3"/>
  <c r="K23" i="3"/>
  <c r="I43" i="3" s="1"/>
  <c r="J23" i="3"/>
  <c r="I23" i="3"/>
  <c r="H23" i="3"/>
  <c r="G23" i="3"/>
  <c r="E43" i="3" s="1"/>
  <c r="F23" i="3"/>
  <c r="E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E44" i="3" s="1"/>
  <c r="F22" i="3"/>
  <c r="D44" i="3" s="1"/>
  <c r="E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E45" i="3" s="1"/>
  <c r="F20" i="3"/>
  <c r="D45" i="3" s="1"/>
  <c r="E20" i="3"/>
  <c r="S19" i="3"/>
  <c r="R19" i="3"/>
  <c r="Q19" i="3"/>
  <c r="G46" i="3" s="1"/>
  <c r="P19" i="3"/>
  <c r="O19" i="3"/>
  <c r="N19" i="3"/>
  <c r="M19" i="3"/>
  <c r="L19" i="3"/>
  <c r="K19" i="3"/>
  <c r="I46" i="3" s="1"/>
  <c r="J19" i="3"/>
  <c r="I19" i="3"/>
  <c r="H19" i="3"/>
  <c r="G19" i="3"/>
  <c r="F19" i="3"/>
  <c r="E19" i="3"/>
  <c r="S18" i="3"/>
  <c r="R18" i="3"/>
  <c r="H47" i="3" s="1"/>
  <c r="Q18" i="3"/>
  <c r="G47" i="3" s="1"/>
  <c r="P18" i="3"/>
  <c r="O18" i="3"/>
  <c r="N18" i="3"/>
  <c r="M18" i="3"/>
  <c r="L18" i="3"/>
  <c r="K18" i="3"/>
  <c r="I47" i="3" s="1"/>
  <c r="J18" i="3"/>
  <c r="I18" i="3"/>
  <c r="H18" i="3"/>
  <c r="G18" i="3"/>
  <c r="F18" i="3"/>
  <c r="E18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DL77" i="1"/>
  <c r="DK77" i="1"/>
  <c r="DJ77" i="1"/>
  <c r="DI77" i="1"/>
  <c r="DH77" i="1"/>
  <c r="DG77" i="1"/>
  <c r="DF77" i="1"/>
  <c r="DE77" i="1"/>
  <c r="DD77" i="1"/>
  <c r="DC77" i="1"/>
  <c r="DL76" i="1"/>
  <c r="DK76" i="1"/>
  <c r="DJ76" i="1"/>
  <c r="DI76" i="1"/>
  <c r="DH76" i="1"/>
  <c r="DG76" i="1"/>
  <c r="DF76" i="1"/>
  <c r="DE76" i="1"/>
  <c r="DD76" i="1"/>
  <c r="DC76" i="1"/>
  <c r="DL75" i="1"/>
  <c r="DK75" i="1"/>
  <c r="DJ75" i="1"/>
  <c r="DI75" i="1"/>
  <c r="DH75" i="1"/>
  <c r="DG75" i="1"/>
  <c r="DF75" i="1"/>
  <c r="DE75" i="1"/>
  <c r="DD75" i="1"/>
  <c r="DC75" i="1"/>
  <c r="DL74" i="1"/>
  <c r="DK74" i="1"/>
  <c r="DJ74" i="1"/>
  <c r="DI74" i="1"/>
  <c r="DH74" i="1"/>
  <c r="DG74" i="1"/>
  <c r="DF74" i="1"/>
  <c r="DE74" i="1"/>
  <c r="DD74" i="1"/>
  <c r="DC74" i="1"/>
  <c r="DL73" i="1"/>
  <c r="DK73" i="1"/>
  <c r="DJ73" i="1"/>
  <c r="DI73" i="1"/>
  <c r="DH73" i="1"/>
  <c r="DG73" i="1"/>
  <c r="DF73" i="1"/>
  <c r="DE73" i="1"/>
  <c r="DD73" i="1"/>
  <c r="DC73" i="1"/>
  <c r="DL72" i="1"/>
  <c r="DK72" i="1"/>
  <c r="DJ72" i="1"/>
  <c r="DI72" i="1"/>
  <c r="DH72" i="1"/>
  <c r="DG72" i="1"/>
  <c r="DF72" i="1"/>
  <c r="DE72" i="1"/>
  <c r="DD72" i="1"/>
  <c r="DC72" i="1"/>
  <c r="DL71" i="1"/>
  <c r="DK71" i="1"/>
  <c r="DJ71" i="1"/>
  <c r="DI71" i="1"/>
  <c r="DH71" i="1"/>
  <c r="DG71" i="1"/>
  <c r="DF71" i="1"/>
  <c r="DE71" i="1"/>
  <c r="DD71" i="1"/>
  <c r="DC71" i="1"/>
  <c r="DL70" i="1"/>
  <c r="DK70" i="1"/>
  <c r="DJ70" i="1"/>
  <c r="DI70" i="1"/>
  <c r="DH70" i="1"/>
  <c r="DG70" i="1"/>
  <c r="DF70" i="1"/>
  <c r="DE70" i="1"/>
  <c r="DD70" i="1"/>
  <c r="DC70" i="1"/>
  <c r="DL69" i="1"/>
  <c r="DK69" i="1"/>
  <c r="DJ69" i="1"/>
  <c r="DI69" i="1"/>
  <c r="DH69" i="1"/>
  <c r="DG69" i="1"/>
  <c r="DF69" i="1"/>
  <c r="DE69" i="1"/>
  <c r="DD69" i="1"/>
  <c r="DC69" i="1"/>
  <c r="DL68" i="1"/>
  <c r="DK68" i="1"/>
  <c r="DJ68" i="1"/>
  <c r="DI68" i="1"/>
  <c r="DH68" i="1"/>
  <c r="DG68" i="1"/>
  <c r="DF68" i="1"/>
  <c r="DE68" i="1"/>
  <c r="DD68" i="1"/>
  <c r="DC68" i="1"/>
  <c r="DL67" i="1"/>
  <c r="DK67" i="1"/>
  <c r="DJ67" i="1"/>
  <c r="DI67" i="1"/>
  <c r="DH67" i="1"/>
  <c r="DG67" i="1"/>
  <c r="DF67" i="1"/>
  <c r="DE67" i="1"/>
  <c r="DD67" i="1"/>
  <c r="DC67" i="1"/>
  <c r="DL66" i="1"/>
  <c r="DK66" i="1"/>
  <c r="DJ66" i="1"/>
  <c r="DI66" i="1"/>
  <c r="DH66" i="1"/>
  <c r="DG66" i="1"/>
  <c r="DF66" i="1"/>
  <c r="DE66" i="1"/>
  <c r="DD66" i="1"/>
  <c r="DC66" i="1"/>
  <c r="DL65" i="1"/>
  <c r="DK65" i="1"/>
  <c r="DJ65" i="1"/>
  <c r="DI65" i="1"/>
  <c r="DH65" i="1"/>
  <c r="DG65" i="1"/>
  <c r="DF65" i="1"/>
  <c r="DE65" i="1"/>
  <c r="DD65" i="1"/>
  <c r="DC65" i="1"/>
  <c r="DL64" i="1"/>
  <c r="DK64" i="1"/>
  <c r="DJ64" i="1"/>
  <c r="DI64" i="1"/>
  <c r="DH64" i="1"/>
  <c r="DG64" i="1"/>
  <c r="DF64" i="1"/>
  <c r="DE64" i="1"/>
  <c r="DD64" i="1"/>
  <c r="DC64" i="1"/>
  <c r="DL63" i="1"/>
  <c r="DK63" i="1"/>
  <c r="DJ63" i="1"/>
  <c r="DI63" i="1"/>
  <c r="DH63" i="1"/>
  <c r="DG63" i="1"/>
  <c r="DF63" i="1"/>
  <c r="DE63" i="1"/>
  <c r="DD63" i="1"/>
  <c r="DC63" i="1"/>
  <c r="DL62" i="1"/>
  <c r="DK62" i="1"/>
  <c r="DJ62" i="1"/>
  <c r="DI62" i="1"/>
  <c r="DH62" i="1"/>
  <c r="DG62" i="1"/>
  <c r="DF62" i="1"/>
  <c r="DE62" i="1"/>
  <c r="DD62" i="1"/>
  <c r="DC62" i="1"/>
  <c r="DL61" i="1"/>
  <c r="DK61" i="1"/>
  <c r="DJ61" i="1"/>
  <c r="DI61" i="1"/>
  <c r="DH61" i="1"/>
  <c r="DG61" i="1"/>
  <c r="DF61" i="1"/>
  <c r="DE61" i="1"/>
  <c r="DD61" i="1"/>
  <c r="DC61" i="1"/>
  <c r="AA58" i="1"/>
  <c r="V58" i="1"/>
  <c r="U58" i="1"/>
  <c r="T58" i="1"/>
  <c r="S58" i="1"/>
  <c r="N58" i="1"/>
  <c r="M58" i="1"/>
  <c r="L58" i="1"/>
  <c r="K58" i="1"/>
  <c r="AI56" i="1"/>
  <c r="AH56" i="1"/>
  <c r="AG56" i="1"/>
  <c r="AF56" i="1"/>
  <c r="AE56" i="1"/>
  <c r="AD56" i="1"/>
  <c r="AA56" i="1"/>
  <c r="Z56" i="1"/>
  <c r="Y56" i="1"/>
  <c r="X56" i="1"/>
  <c r="W56" i="1"/>
  <c r="V56" i="1"/>
  <c r="S56" i="1"/>
  <c r="R56" i="1"/>
  <c r="Q56" i="1"/>
  <c r="P56" i="1"/>
  <c r="O56" i="1"/>
  <c r="N56" i="1"/>
  <c r="K56" i="1"/>
  <c r="J56" i="1"/>
  <c r="I56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I53" i="1"/>
  <c r="AH53" i="1"/>
  <c r="AG53" i="1"/>
  <c r="AF53" i="1"/>
  <c r="AE53" i="1"/>
  <c r="AD53" i="1"/>
  <c r="AC53" i="1"/>
  <c r="AC56" i="1" s="1"/>
  <c r="AB53" i="1"/>
  <c r="AB56" i="1" s="1"/>
  <c r="AA53" i="1"/>
  <c r="Z53" i="1"/>
  <c r="Y53" i="1"/>
  <c r="X53" i="1"/>
  <c r="W53" i="1"/>
  <c r="V53" i="1"/>
  <c r="U53" i="1"/>
  <c r="U56" i="1" s="1"/>
  <c r="T53" i="1"/>
  <c r="T56" i="1" s="1"/>
  <c r="S53" i="1"/>
  <c r="R53" i="1"/>
  <c r="Q53" i="1"/>
  <c r="P53" i="1"/>
  <c r="O53" i="1"/>
  <c r="N53" i="1"/>
  <c r="M53" i="1"/>
  <c r="M56" i="1" s="1"/>
  <c r="L53" i="1"/>
  <c r="L56" i="1" s="1"/>
  <c r="K53" i="1"/>
  <c r="J53" i="1"/>
  <c r="I53" i="1"/>
  <c r="DL52" i="1"/>
  <c r="DK52" i="1"/>
  <c r="DJ52" i="1"/>
  <c r="DI52" i="1"/>
  <c r="DH52" i="1"/>
  <c r="DG52" i="1"/>
  <c r="DF52" i="1"/>
  <c r="DE52" i="1"/>
  <c r="DD52" i="1"/>
  <c r="DC52" i="1"/>
  <c r="DL51" i="1"/>
  <c r="DK51" i="1"/>
  <c r="DJ51" i="1"/>
  <c r="DI51" i="1"/>
  <c r="DH51" i="1"/>
  <c r="DG51" i="1"/>
  <c r="DF51" i="1"/>
  <c r="DE51" i="1"/>
  <c r="DD51" i="1"/>
  <c r="DC51" i="1"/>
  <c r="DL50" i="1"/>
  <c r="DK50" i="1"/>
  <c r="DJ50" i="1"/>
  <c r="DI50" i="1"/>
  <c r="DH50" i="1"/>
  <c r="DG50" i="1"/>
  <c r="DF50" i="1"/>
  <c r="DE50" i="1"/>
  <c r="DD50" i="1"/>
  <c r="DC50" i="1"/>
  <c r="DL49" i="1"/>
  <c r="DK49" i="1"/>
  <c r="DJ49" i="1"/>
  <c r="DI49" i="1"/>
  <c r="DH49" i="1"/>
  <c r="DG49" i="1"/>
  <c r="DF49" i="1"/>
  <c r="DE49" i="1"/>
  <c r="DD49" i="1"/>
  <c r="DC49" i="1"/>
  <c r="AI47" i="1"/>
  <c r="AI58" i="1" s="1"/>
  <c r="AH47" i="1"/>
  <c r="AH58" i="1" s="1"/>
  <c r="AG47" i="1"/>
  <c r="AG58" i="1" s="1"/>
  <c r="AF47" i="1"/>
  <c r="AF58" i="1" s="1"/>
  <c r="AE47" i="1"/>
  <c r="AE58" i="1" s="1"/>
  <c r="AD47" i="1"/>
  <c r="AD58" i="1" s="1"/>
  <c r="AC47" i="1"/>
  <c r="AC58" i="1" s="1"/>
  <c r="AB47" i="1"/>
  <c r="AB58" i="1" s="1"/>
  <c r="AA47" i="1"/>
  <c r="Z47" i="1"/>
  <c r="Z58" i="1" s="1"/>
  <c r="Y47" i="1"/>
  <c r="Y58" i="1" s="1"/>
  <c r="X47" i="1"/>
  <c r="X58" i="1" s="1"/>
  <c r="W47" i="1"/>
  <c r="W58" i="1" s="1"/>
  <c r="V47" i="1"/>
  <c r="U47" i="1"/>
  <c r="T47" i="1"/>
  <c r="S47" i="1"/>
  <c r="R47" i="1"/>
  <c r="R58" i="1" s="1"/>
  <c r="Q47" i="1"/>
  <c r="Q58" i="1" s="1"/>
  <c r="P47" i="1"/>
  <c r="P58" i="1" s="1"/>
  <c r="O47" i="1"/>
  <c r="O58" i="1" s="1"/>
  <c r="N47" i="1"/>
  <c r="M47" i="1"/>
  <c r="L47" i="1"/>
  <c r="K47" i="1"/>
  <c r="J47" i="1"/>
  <c r="J58" i="1" s="1"/>
  <c r="I47" i="1"/>
  <c r="I58" i="1" s="1"/>
  <c r="AI44" i="1"/>
  <c r="AH44" i="1"/>
  <c r="AE44" i="1"/>
  <c r="AD44" i="1"/>
  <c r="AC44" i="1"/>
  <c r="AB44" i="1"/>
  <c r="AA44" i="1"/>
  <c r="Z44" i="1"/>
  <c r="W44" i="1"/>
  <c r="V44" i="1"/>
  <c r="U44" i="1"/>
  <c r="T44" i="1"/>
  <c r="S44" i="1"/>
  <c r="R44" i="1"/>
  <c r="O44" i="1"/>
  <c r="N44" i="1"/>
  <c r="M44" i="1"/>
  <c r="L44" i="1"/>
  <c r="K44" i="1"/>
  <c r="J44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I41" i="1"/>
  <c r="AH41" i="1"/>
  <c r="AG41" i="1"/>
  <c r="AG44" i="1" s="1"/>
  <c r="AF41" i="1"/>
  <c r="AF44" i="1" s="1"/>
  <c r="AE41" i="1"/>
  <c r="AD41" i="1"/>
  <c r="AC41" i="1"/>
  <c r="AB41" i="1"/>
  <c r="AA41" i="1"/>
  <c r="Z41" i="1"/>
  <c r="Y41" i="1"/>
  <c r="Y44" i="1" s="1"/>
  <c r="X41" i="1"/>
  <c r="X44" i="1" s="1"/>
  <c r="W41" i="1"/>
  <c r="V41" i="1"/>
  <c r="U41" i="1"/>
  <c r="T41" i="1"/>
  <c r="S41" i="1"/>
  <c r="R41" i="1"/>
  <c r="Q41" i="1"/>
  <c r="Q44" i="1" s="1"/>
  <c r="P41" i="1"/>
  <c r="P44" i="1" s="1"/>
  <c r="O41" i="1"/>
  <c r="N41" i="1"/>
  <c r="M41" i="1"/>
  <c r="L41" i="1"/>
  <c r="K41" i="1"/>
  <c r="J41" i="1"/>
  <c r="I41" i="1"/>
  <c r="I44" i="1" s="1"/>
  <c r="DL40" i="1"/>
  <c r="DK40" i="1"/>
  <c r="DJ40" i="1"/>
  <c r="DI40" i="1"/>
  <c r="DH40" i="1"/>
  <c r="DG40" i="1"/>
  <c r="DF40" i="1"/>
  <c r="DE40" i="1"/>
  <c r="DD40" i="1"/>
  <c r="DC40" i="1"/>
  <c r="DL39" i="1"/>
  <c r="DK39" i="1"/>
  <c r="DJ39" i="1"/>
  <c r="DI39" i="1"/>
  <c r="DH39" i="1"/>
  <c r="DG39" i="1"/>
  <c r="DF39" i="1"/>
  <c r="DE39" i="1"/>
  <c r="DD39" i="1"/>
  <c r="DC39" i="1"/>
  <c r="DL38" i="1"/>
  <c r="DK38" i="1"/>
  <c r="DJ38" i="1"/>
  <c r="DI38" i="1"/>
  <c r="DH38" i="1"/>
  <c r="DG38" i="1"/>
  <c r="DF38" i="1"/>
  <c r="DE38" i="1"/>
  <c r="DD38" i="1"/>
  <c r="DC38" i="1"/>
  <c r="DL37" i="1"/>
  <c r="DK37" i="1"/>
  <c r="DJ37" i="1"/>
  <c r="DI37" i="1"/>
  <c r="DH37" i="1"/>
  <c r="DG37" i="1"/>
  <c r="DF37" i="1"/>
  <c r="DE37" i="1"/>
  <c r="DD37" i="1"/>
  <c r="DC37" i="1"/>
  <c r="AF33" i="1"/>
  <c r="AF34" i="1" s="1"/>
  <c r="AE33" i="1"/>
  <c r="AE34" i="1" s="1"/>
  <c r="AD33" i="1"/>
  <c r="AD34" i="1" s="1"/>
  <c r="X33" i="1"/>
  <c r="X34" i="1" s="1"/>
  <c r="W33" i="1"/>
  <c r="W34" i="1" s="1"/>
  <c r="V33" i="1"/>
  <c r="V34" i="1" s="1"/>
  <c r="P33" i="1"/>
  <c r="P34" i="1" s="1"/>
  <c r="O33" i="1"/>
  <c r="O34" i="1" s="1"/>
  <c r="N33" i="1"/>
  <c r="N34" i="1" s="1"/>
  <c r="AI32" i="1"/>
  <c r="AI33" i="1" s="1"/>
  <c r="AI34" i="1" s="1"/>
  <c r="AH32" i="1"/>
  <c r="AH33" i="1" s="1"/>
  <c r="AH34" i="1" s="1"/>
  <c r="AG32" i="1"/>
  <c r="AG33" i="1" s="1"/>
  <c r="AG34" i="1" s="1"/>
  <c r="AF32" i="1"/>
  <c r="AE32" i="1"/>
  <c r="AD32" i="1"/>
  <c r="AC32" i="1"/>
  <c r="AC33" i="1" s="1"/>
  <c r="AC34" i="1" s="1"/>
  <c r="AB32" i="1"/>
  <c r="AB33" i="1" s="1"/>
  <c r="AB34" i="1" s="1"/>
  <c r="AA32" i="1"/>
  <c r="AA33" i="1" s="1"/>
  <c r="AA34" i="1" s="1"/>
  <c r="Z32" i="1"/>
  <c r="Z33" i="1" s="1"/>
  <c r="Z34" i="1" s="1"/>
  <c r="Y32" i="1"/>
  <c r="Y33" i="1" s="1"/>
  <c r="Y34" i="1" s="1"/>
  <c r="X32" i="1"/>
  <c r="W32" i="1"/>
  <c r="V32" i="1"/>
  <c r="U32" i="1"/>
  <c r="U33" i="1" s="1"/>
  <c r="U34" i="1" s="1"/>
  <c r="T32" i="1"/>
  <c r="T33" i="1" s="1"/>
  <c r="T34" i="1" s="1"/>
  <c r="S32" i="1"/>
  <c r="S33" i="1" s="1"/>
  <c r="S34" i="1" s="1"/>
  <c r="R32" i="1"/>
  <c r="R33" i="1" s="1"/>
  <c r="R34" i="1" s="1"/>
  <c r="Q32" i="1"/>
  <c r="Q33" i="1" s="1"/>
  <c r="Q34" i="1" s="1"/>
  <c r="P32" i="1"/>
  <c r="O32" i="1"/>
  <c r="N32" i="1"/>
  <c r="M32" i="1"/>
  <c r="M33" i="1" s="1"/>
  <c r="M34" i="1" s="1"/>
  <c r="L32" i="1"/>
  <c r="L33" i="1" s="1"/>
  <c r="L34" i="1" s="1"/>
  <c r="K32" i="1"/>
  <c r="K33" i="1" s="1"/>
  <c r="K34" i="1" s="1"/>
  <c r="J32" i="1"/>
  <c r="J33" i="1" s="1"/>
  <c r="J34" i="1" s="1"/>
  <c r="I32" i="1"/>
  <c r="I33" i="1" s="1"/>
  <c r="I34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DL29" i="1"/>
  <c r="DK29" i="1"/>
  <c r="DJ29" i="1"/>
  <c r="DI29" i="1"/>
  <c r="DH29" i="1"/>
  <c r="DG29" i="1"/>
  <c r="DF29" i="1"/>
  <c r="DE29" i="1"/>
  <c r="DD29" i="1"/>
  <c r="DC29" i="1"/>
  <c r="DL28" i="1"/>
  <c r="DK28" i="1"/>
  <c r="DJ28" i="1"/>
  <c r="DI28" i="1"/>
  <c r="DH28" i="1"/>
  <c r="DG28" i="1"/>
  <c r="DF28" i="1"/>
  <c r="DE28" i="1"/>
  <c r="DD28" i="1"/>
  <c r="DC28" i="1"/>
  <c r="DL27" i="1"/>
  <c r="DK27" i="1"/>
  <c r="DJ27" i="1"/>
  <c r="DI27" i="1"/>
  <c r="DH27" i="1"/>
  <c r="DG27" i="1"/>
  <c r="DF27" i="1"/>
  <c r="DE27" i="1"/>
  <c r="DD27" i="1"/>
  <c r="DC27" i="1"/>
  <c r="DL26" i="1"/>
  <c r="DK26" i="1"/>
  <c r="DJ26" i="1"/>
  <c r="DI26" i="1"/>
  <c r="DH26" i="1"/>
  <c r="DG26" i="1"/>
  <c r="DF26" i="1"/>
  <c r="DE26" i="1"/>
  <c r="DD26" i="1"/>
  <c r="DC26" i="1"/>
  <c r="DL25" i="1"/>
  <c r="DK25" i="1"/>
  <c r="DJ25" i="1"/>
  <c r="DI25" i="1"/>
  <c r="DH25" i="1"/>
  <c r="DG25" i="1"/>
  <c r="DF25" i="1"/>
  <c r="DE25" i="1"/>
  <c r="DD25" i="1"/>
  <c r="DC25" i="1"/>
  <c r="DL24" i="1"/>
  <c r="DK24" i="1"/>
  <c r="DJ24" i="1"/>
  <c r="DI24" i="1"/>
  <c r="DH24" i="1"/>
  <c r="DG24" i="1"/>
  <c r="DF24" i="1"/>
  <c r="DE24" i="1"/>
  <c r="DD24" i="1"/>
  <c r="DC24" i="1"/>
  <c r="DL23" i="1"/>
  <c r="DK23" i="1"/>
  <c r="DJ23" i="1"/>
  <c r="DI23" i="1"/>
  <c r="DH23" i="1"/>
  <c r="DG23" i="1"/>
  <c r="DF23" i="1"/>
  <c r="DE23" i="1"/>
  <c r="DD23" i="1"/>
  <c r="DC23" i="1"/>
  <c r="DL22" i="1"/>
  <c r="DK22" i="1"/>
  <c r="DJ22" i="1"/>
  <c r="DI22" i="1"/>
  <c r="DH22" i="1"/>
  <c r="DG22" i="1"/>
  <c r="DF22" i="1"/>
  <c r="DE22" i="1"/>
  <c r="DD22" i="1"/>
  <c r="DC22" i="1"/>
  <c r="DL21" i="1"/>
  <c r="DK21" i="1"/>
  <c r="DJ21" i="1"/>
  <c r="DI21" i="1"/>
  <c r="DH21" i="1"/>
  <c r="DG21" i="1"/>
  <c r="DF21" i="1"/>
  <c r="DE21" i="1"/>
  <c r="DD21" i="1"/>
  <c r="DC21" i="1"/>
  <c r="DL20" i="1"/>
  <c r="DK20" i="1"/>
  <c r="DJ20" i="1"/>
  <c r="DI20" i="1"/>
  <c r="DH20" i="1"/>
  <c r="DG20" i="1"/>
  <c r="DF20" i="1"/>
  <c r="DE20" i="1"/>
  <c r="DD20" i="1"/>
  <c r="DC20" i="1"/>
  <c r="DL19" i="1"/>
  <c r="DK19" i="1"/>
  <c r="DJ19" i="1"/>
  <c r="DI19" i="1"/>
  <c r="DH19" i="1"/>
  <c r="DG19" i="1"/>
  <c r="DF19" i="1"/>
  <c r="DE19" i="1"/>
  <c r="DD19" i="1"/>
  <c r="DC19" i="1"/>
  <c r="DL18" i="1"/>
  <c r="DK18" i="1"/>
  <c r="DJ18" i="1"/>
  <c r="DI18" i="1"/>
  <c r="DH18" i="1"/>
  <c r="DG18" i="1"/>
  <c r="DF18" i="1"/>
  <c r="DE18" i="1"/>
  <c r="DD18" i="1"/>
  <c r="DC18" i="1"/>
  <c r="DL17" i="1"/>
  <c r="DK17" i="1"/>
  <c r="DJ17" i="1"/>
  <c r="DI17" i="1"/>
  <c r="DH17" i="1"/>
  <c r="DG17" i="1"/>
  <c r="DF17" i="1"/>
  <c r="DE17" i="1"/>
  <c r="DD17" i="1"/>
  <c r="DC17" i="1"/>
  <c r="DL12" i="1"/>
  <c r="DK12" i="1"/>
  <c r="DJ12" i="1"/>
  <c r="DI12" i="1"/>
  <c r="DH12" i="1"/>
  <c r="DG12" i="1"/>
  <c r="DF12" i="1"/>
  <c r="DE12" i="1"/>
  <c r="DD12" i="1"/>
  <c r="DC12" i="1"/>
  <c r="DL11" i="1"/>
  <c r="DK11" i="1"/>
  <c r="DJ11" i="1"/>
  <c r="DI11" i="1"/>
  <c r="DH11" i="1"/>
  <c r="DG11" i="1"/>
  <c r="DF11" i="1"/>
  <c r="DE11" i="1"/>
  <c r="DD11" i="1"/>
  <c r="DC11" i="1"/>
  <c r="DL10" i="1"/>
  <c r="DK10" i="1"/>
  <c r="DJ10" i="1"/>
  <c r="DI10" i="1"/>
  <c r="DH10" i="1"/>
  <c r="DG10" i="1"/>
  <c r="DF10" i="1"/>
  <c r="DE10" i="1"/>
  <c r="DD10" i="1"/>
  <c r="DC10" i="1"/>
  <c r="DL9" i="1"/>
  <c r="DK9" i="1"/>
  <c r="DJ9" i="1"/>
  <c r="DI9" i="1"/>
  <c r="DH9" i="1"/>
  <c r="DG9" i="1"/>
  <c r="DF9" i="1"/>
  <c r="DE9" i="1"/>
  <c r="DD9" i="1"/>
  <c r="DC9" i="1"/>
  <c r="DL8" i="1"/>
  <c r="DK8" i="1"/>
  <c r="DJ8" i="1"/>
  <c r="DI8" i="1"/>
  <c r="DH8" i="1"/>
  <c r="DG8" i="1"/>
  <c r="DF8" i="1"/>
  <c r="DE8" i="1"/>
  <c r="DD8" i="1"/>
  <c r="DC8" i="1"/>
  <c r="DL7" i="1"/>
  <c r="DK7" i="1"/>
  <c r="DJ7" i="1"/>
  <c r="DI7" i="1"/>
  <c r="DH7" i="1"/>
  <c r="DG7" i="1"/>
  <c r="DF7" i="1"/>
  <c r="DE7" i="1"/>
  <c r="DD7" i="1"/>
  <c r="DC7" i="1"/>
  <c r="DL4" i="1"/>
  <c r="DK4" i="1"/>
  <c r="DJ4" i="1"/>
  <c r="DI4" i="1"/>
  <c r="DH4" i="1"/>
  <c r="DG4" i="1"/>
  <c r="DF4" i="1"/>
  <c r="DE4" i="1"/>
  <c r="DD4" i="1"/>
  <c r="DC4" i="1"/>
  <c r="DL3" i="1"/>
  <c r="DK3" i="1"/>
  <c r="DJ3" i="1"/>
  <c r="DI3" i="1"/>
  <c r="DH3" i="1"/>
  <c r="DG3" i="1"/>
  <c r="DF3" i="1"/>
  <c r="DE3" i="1"/>
  <c r="DD3" i="1"/>
  <c r="DC3" i="1"/>
  <c r="AC35" i="4" l="1"/>
  <c r="AC36" i="4"/>
  <c r="AC37" i="4"/>
  <c r="AC38" i="4"/>
  <c r="AC39" i="4"/>
  <c r="AC48" i="4" s="1"/>
  <c r="AC51" i="4" s="1"/>
  <c r="L23" i="4"/>
  <c r="AC40" i="4"/>
  <c r="AC49" i="4" s="1"/>
  <c r="AC52" i="4" s="1"/>
  <c r="H23" i="4" a="1"/>
  <c r="M23" i="4" a="1"/>
  <c r="S23" i="4" a="1"/>
  <c r="O23" i="4" a="1"/>
  <c r="J23" i="4" a="1"/>
  <c r="F23" i="4" a="1"/>
  <c r="I23" i="4" a="1"/>
  <c r="R23" i="4" a="1"/>
  <c r="I3" i="4"/>
  <c r="E23" i="4" s="1" a="1"/>
  <c r="P23" i="4" a="1"/>
  <c r="K23" i="4" a="1"/>
  <c r="G23" i="4" a="1"/>
  <c r="Q23" i="4" a="1"/>
  <c r="AF38" i="4" l="1"/>
  <c r="O23" i="4"/>
  <c r="AF39" i="4"/>
  <c r="AF48" i="4" s="1"/>
  <c r="AF51" i="4" s="1"/>
  <c r="AF40" i="4"/>
  <c r="AF49" i="4" s="1"/>
  <c r="AF52" i="4" s="1"/>
  <c r="AF36" i="4"/>
  <c r="AF37" i="4"/>
  <c r="AF35" i="4"/>
  <c r="AE37" i="4"/>
  <c r="AD36" i="4"/>
  <c r="AE38" i="4"/>
  <c r="AD37" i="4"/>
  <c r="AE39" i="4"/>
  <c r="AE48" i="4" s="1"/>
  <c r="AE51" i="4" s="1"/>
  <c r="AD38" i="4"/>
  <c r="M23" i="4"/>
  <c r="AE40" i="4"/>
  <c r="AE49" i="4" s="1"/>
  <c r="AE52" i="4" s="1"/>
  <c r="AD39" i="4"/>
  <c r="AD48" i="4" s="1"/>
  <c r="AD51" i="4" s="1"/>
  <c r="AD40" i="4"/>
  <c r="AD49" i="4" s="1"/>
  <c r="AD52" i="4" s="1"/>
  <c r="AE35" i="4"/>
  <c r="AE36" i="4"/>
  <c r="AD35" i="4"/>
  <c r="Z40" i="4"/>
  <c r="Z49" i="4" s="1"/>
  <c r="Z52" i="4" s="1"/>
  <c r="Z35" i="4"/>
  <c r="I23" i="4"/>
  <c r="Z36" i="4"/>
  <c r="Z38" i="4"/>
  <c r="Z39" i="4"/>
  <c r="Z48" i="4" s="1"/>
  <c r="Z51" i="4" s="1"/>
  <c r="Z37" i="4"/>
  <c r="Y39" i="4"/>
  <c r="Y48" i="4" s="1"/>
  <c r="Y51" i="4" s="1"/>
  <c r="Y40" i="4"/>
  <c r="Y49" i="4" s="1"/>
  <c r="Y52" i="4" s="1"/>
  <c r="Y35" i="4"/>
  <c r="H23" i="4"/>
  <c r="Y37" i="4"/>
  <c r="Y38" i="4"/>
  <c r="Y36" i="4"/>
  <c r="AB35" i="4"/>
  <c r="AB36" i="4"/>
  <c r="AB37" i="4"/>
  <c r="AB38" i="4"/>
  <c r="AB40" i="4"/>
  <c r="AB49" i="4" s="1"/>
  <c r="AB52" i="4" s="1"/>
  <c r="K23" i="4"/>
  <c r="AB39" i="4"/>
  <c r="AB48" i="4" s="1"/>
  <c r="AB51" i="4" s="1"/>
  <c r="AG39" i="4"/>
  <c r="AG48" i="4" s="1"/>
  <c r="AG51" i="4" s="1"/>
  <c r="AG40" i="4"/>
  <c r="AG49" i="4" s="1"/>
  <c r="AG52" i="4" s="1"/>
  <c r="AG35" i="4"/>
  <c r="AG37" i="4"/>
  <c r="P23" i="4"/>
  <c r="AG38" i="4"/>
  <c r="AG36" i="4"/>
  <c r="AI35" i="4"/>
  <c r="R23" i="4"/>
  <c r="AI36" i="4"/>
  <c r="AI37" i="4"/>
  <c r="AI39" i="4"/>
  <c r="AI48" i="4" s="1"/>
  <c r="AI51" i="4" s="1"/>
  <c r="AI40" i="4"/>
  <c r="AI49" i="4" s="1"/>
  <c r="AI52" i="4" s="1"/>
  <c r="AI38" i="4"/>
  <c r="W37" i="4"/>
  <c r="F23" i="4"/>
  <c r="W38" i="4"/>
  <c r="W39" i="4"/>
  <c r="W48" i="4" s="1"/>
  <c r="W51" i="4" s="1"/>
  <c r="W40" i="4"/>
  <c r="W49" i="4" s="1"/>
  <c r="W52" i="4" s="1"/>
  <c r="W35" i="4"/>
  <c r="W36" i="4"/>
  <c r="X38" i="4"/>
  <c r="X39" i="4"/>
  <c r="X48" i="4" s="1"/>
  <c r="X51" i="4" s="1"/>
  <c r="X40" i="4"/>
  <c r="X49" i="4" s="1"/>
  <c r="X52" i="4" s="1"/>
  <c r="X36" i="4"/>
  <c r="G23" i="4"/>
  <c r="X37" i="4"/>
  <c r="X35" i="4"/>
  <c r="S23" i="4"/>
  <c r="AJ35" i="4"/>
  <c r="AJ36" i="4"/>
  <c r="AJ37" i="4"/>
  <c r="AJ38" i="4"/>
  <c r="AJ40" i="4"/>
  <c r="AJ49" i="4" s="1"/>
  <c r="AJ52" i="4" s="1"/>
  <c r="AJ39" i="4"/>
  <c r="AJ48" i="4" s="1"/>
  <c r="AJ51" i="4" s="1"/>
  <c r="V36" i="4"/>
  <c r="V37" i="4"/>
  <c r="V38" i="4"/>
  <c r="E23" i="4"/>
  <c r="V39" i="4"/>
  <c r="V40" i="4"/>
  <c r="V35" i="4"/>
  <c r="AC43" i="4"/>
  <c r="AC44" i="4"/>
  <c r="AH40" i="4"/>
  <c r="AH49" i="4" s="1"/>
  <c r="AH52" i="4" s="1"/>
  <c r="AH35" i="4"/>
  <c r="AH36" i="4"/>
  <c r="Q23" i="4"/>
  <c r="AH38" i="4"/>
  <c r="AH39" i="4"/>
  <c r="AH48" i="4" s="1"/>
  <c r="AH51" i="4" s="1"/>
  <c r="AH37" i="4"/>
  <c r="J23" i="4"/>
  <c r="AA35" i="4"/>
  <c r="AA36" i="4"/>
  <c r="AA37" i="4"/>
  <c r="AA39" i="4"/>
  <c r="AA48" i="4" s="1"/>
  <c r="AA51" i="4" s="1"/>
  <c r="AA40" i="4"/>
  <c r="AA49" i="4" s="1"/>
  <c r="AA52" i="4" s="1"/>
  <c r="AA38" i="4"/>
  <c r="AC41" i="4"/>
  <c r="AC42" i="4"/>
  <c r="AH41" i="4" l="1"/>
  <c r="AH42" i="4"/>
  <c r="X41" i="4"/>
  <c r="X42" i="4"/>
  <c r="AJ42" i="4"/>
  <c r="AJ41" i="4"/>
  <c r="AI43" i="4"/>
  <c r="AI44" i="4"/>
  <c r="AG43" i="4"/>
  <c r="AG44" i="4"/>
  <c r="AB43" i="4"/>
  <c r="AB44" i="4"/>
  <c r="Z41" i="4"/>
  <c r="Z42" i="4"/>
  <c r="W41" i="4"/>
  <c r="W42" i="4"/>
  <c r="AD44" i="4"/>
  <c r="AD43" i="4"/>
  <c r="AG41" i="4"/>
  <c r="AG42" i="4"/>
  <c r="AD42" i="4"/>
  <c r="AD41" i="4"/>
  <c r="AA43" i="4"/>
  <c r="AA44" i="4"/>
  <c r="V42" i="4"/>
  <c r="V41" i="4"/>
  <c r="AB42" i="4"/>
  <c r="AB41" i="4"/>
  <c r="V44" i="4"/>
  <c r="V43" i="4"/>
  <c r="AA41" i="4"/>
  <c r="AA42" i="4"/>
  <c r="AH43" i="4"/>
  <c r="AH44" i="4"/>
  <c r="AJ43" i="4"/>
  <c r="AJ44" i="4"/>
  <c r="W43" i="4"/>
  <c r="W44" i="4"/>
  <c r="AE41" i="4"/>
  <c r="AE42" i="4"/>
  <c r="AE43" i="4"/>
  <c r="AE44" i="4"/>
  <c r="X44" i="4"/>
  <c r="X43" i="4"/>
  <c r="AF41" i="4"/>
  <c r="AF42" i="4"/>
  <c r="Y41" i="4"/>
  <c r="Y42" i="4"/>
  <c r="AI41" i="4"/>
  <c r="AI42" i="4"/>
  <c r="Y44" i="4"/>
  <c r="Y43" i="4"/>
  <c r="Z43" i="4"/>
  <c r="Z44" i="4"/>
  <c r="AF44" i="4"/>
  <c r="AF4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<sst xmlns="http://schemas.openxmlformats.org/spreadsheetml/2006/main" count="2474" uniqueCount="298">
  <si>
    <t>Folder:</t>
  </si>
  <si>
    <t>Sample:</t>
  </si>
  <si>
    <t>Misc Info:</t>
  </si>
  <si>
    <t>Date:</t>
  </si>
  <si>
    <t>Time:</t>
  </si>
  <si>
    <t>ALS Vial:</t>
  </si>
  <si>
    <t>Method:</t>
  </si>
  <si>
    <t>Data:</t>
  </si>
  <si>
    <t>Li /  7 [#3]</t>
  </si>
  <si>
    <t>Na /  23 [#3]</t>
  </si>
  <si>
    <t>Mg /  24 [#3]</t>
  </si>
  <si>
    <t>Mg /  26 [#3]</t>
  </si>
  <si>
    <t>Al /  27 [#3]</t>
  </si>
  <si>
    <t>Ca /  40 [#2]</t>
  </si>
  <si>
    <t>Ca /  43 [#3]</t>
  </si>
  <si>
    <t>Ca /  44 [#3]</t>
  </si>
  <si>
    <t>Cr /  52 [#1]</t>
  </si>
  <si>
    <t>Cr /  53 [#1]</t>
  </si>
  <si>
    <t>Mn /  55 [#3]</t>
  </si>
  <si>
    <t>Fe /  56 [#1]</t>
  </si>
  <si>
    <t>Fe /  56 [#2]</t>
  </si>
  <si>
    <t>Ni /  60 [#3]</t>
  </si>
  <si>
    <t>Cu /  63 [#3]</t>
  </si>
  <si>
    <t>Cu /  65 [#3]</t>
  </si>
  <si>
    <t>Zn /  66 [#3]</t>
  </si>
  <si>
    <t>Zn /  68 [#3]</t>
  </si>
  <si>
    <t>Se /  78 [#1]</t>
  </si>
  <si>
    <t>Se /  78 [#2]</t>
  </si>
  <si>
    <t>Se /  80 [#1]</t>
  </si>
  <si>
    <t>Se /  80 [#2]</t>
  </si>
  <si>
    <t>Se /  82 [#3]</t>
  </si>
  <si>
    <t>Sr /  88 [#3]</t>
  </si>
  <si>
    <t>Ba /  137 [#3]</t>
  </si>
  <si>
    <t>Ba /  138 [#3]</t>
  </si>
  <si>
    <t>Pb /  208 [#3]</t>
  </si>
  <si>
    <t>Li / 7 [#3]</t>
  </si>
  <si>
    <t>Be / 9 [#3]</t>
  </si>
  <si>
    <t>Na / 23 [#3]</t>
  </si>
  <si>
    <t>Mg / 24 [#3]</t>
  </si>
  <si>
    <t>Mg / 26 [#3]</t>
  </si>
  <si>
    <t>Al / 27 [#3]</t>
  </si>
  <si>
    <t>Ca / 40 [#2]</t>
  </si>
  <si>
    <t>Ca / 43 [#3]</t>
  </si>
  <si>
    <t>Ca / 44 [#3]</t>
  </si>
  <si>
    <t>Sc / 45 [#1]</t>
  </si>
  <si>
    <t>Sc / 45 [#2]</t>
  </si>
  <si>
    <t>Sc / 45 [#3]</t>
  </si>
  <si>
    <t>Cr / 52 [#1]</t>
  </si>
  <si>
    <t>Cr / 53 [#1]</t>
  </si>
  <si>
    <t>Mn / 55 [#3]</t>
  </si>
  <si>
    <t>Fe / 56 [#1]</t>
  </si>
  <si>
    <t>Fe / 56 [#2]</t>
  </si>
  <si>
    <t>Ni / 60 [#3]</t>
  </si>
  <si>
    <t>Cu / 63 [#3]</t>
  </si>
  <si>
    <t>Cu / 65 [#3]</t>
  </si>
  <si>
    <t>Zn / 66 [#3]</t>
  </si>
  <si>
    <t>Zn / 68 [#3]</t>
  </si>
  <si>
    <t>Ge / 72 [#1]</t>
  </si>
  <si>
    <t>Ge / 72 [#2]</t>
  </si>
  <si>
    <t>Ge / 72 [#3]</t>
  </si>
  <si>
    <t>Se / 78 [#1]</t>
  </si>
  <si>
    <t>Se / 78 [#2]</t>
  </si>
  <si>
    <t>Se / 80 [#1]</t>
  </si>
  <si>
    <t>Se / 80 [#2]</t>
  </si>
  <si>
    <t>Se / 82 [#3]</t>
  </si>
  <si>
    <t>Sr / 88 [#3]</t>
  </si>
  <si>
    <t>In / 115 [#3]</t>
  </si>
  <si>
    <t>Te / 125 [#3]</t>
  </si>
  <si>
    <t>Ba / 137 [#3]</t>
  </si>
  <si>
    <t>Ba / 138 [#3]</t>
  </si>
  <si>
    <t>Lu / 175 [#3]</t>
  </si>
  <si>
    <t>(Pb) / 206 [#3]</t>
  </si>
  <si>
    <t>(Pb) / 207 [#3]</t>
  </si>
  <si>
    <t>Pb / 208 [#3]</t>
  </si>
  <si>
    <t>I/S var</t>
  </si>
  <si>
    <t>001CALB.D#</t>
  </si>
  <si>
    <t>fake blank</t>
  </si>
  <si>
    <t>TreeCore.M</t>
  </si>
  <si>
    <t>Conc (ppb)</t>
  </si>
  <si>
    <t xml:space="preserve">--- </t>
  </si>
  <si>
    <t>%QRSD</t>
  </si>
  <si>
    <t>&gt;100</t>
  </si>
  <si>
    <t>CPS</t>
  </si>
  <si>
    <t>002CALB.D#</t>
  </si>
  <si>
    <t>003CALB.D#</t>
  </si>
  <si>
    <t>Blank</t>
  </si>
  <si>
    <t>004CALS.D#</t>
  </si>
  <si>
    <t>Std2</t>
  </si>
  <si>
    <t>005CALS.D#</t>
  </si>
  <si>
    <t>Std3</t>
  </si>
  <si>
    <t>006CALS.D#</t>
  </si>
  <si>
    <t>Std4</t>
  </si>
  <si>
    <t>007CALS.D#</t>
  </si>
  <si>
    <t>Std5</t>
  </si>
  <si>
    <t>008CALS.D#</t>
  </si>
  <si>
    <t>Std6</t>
  </si>
  <si>
    <t>r</t>
  </si>
  <si>
    <t>009SMPL.D#</t>
  </si>
  <si>
    <t>ccb1</t>
  </si>
  <si>
    <t>010SMPL.D#</t>
  </si>
  <si>
    <t>ccb2</t>
  </si>
  <si>
    <t>011SMPL.D#</t>
  </si>
  <si>
    <t>ccb3</t>
  </si>
  <si>
    <t>012SMPL.D#</t>
  </si>
  <si>
    <t>ccb4</t>
  </si>
  <si>
    <t>013SMPL.D#</t>
  </si>
  <si>
    <t>ccb5</t>
  </si>
  <si>
    <t>018SMPL.D#</t>
  </si>
  <si>
    <t>ccb6</t>
  </si>
  <si>
    <t>019SMPL.D#</t>
  </si>
  <si>
    <t>ccb7</t>
  </si>
  <si>
    <t>025SMPL.D#</t>
  </si>
  <si>
    <t>ccb8</t>
  </si>
  <si>
    <t>027SMPL.D#</t>
  </si>
  <si>
    <t>ccb9</t>
  </si>
  <si>
    <t>034SMPL.D#</t>
  </si>
  <si>
    <t>ccb10</t>
  </si>
  <si>
    <t>036SMPL.D#</t>
  </si>
  <si>
    <t>ccb11</t>
  </si>
  <si>
    <t>043SMPL.D#</t>
  </si>
  <si>
    <t>ccb12</t>
  </si>
  <si>
    <t>046SMPL.D#</t>
  </si>
  <si>
    <t>ccb13</t>
  </si>
  <si>
    <t>avg</t>
  </si>
  <si>
    <t>stdev</t>
  </si>
  <si>
    <t>n</t>
  </si>
  <si>
    <t>tinv</t>
  </si>
  <si>
    <t>LOD</t>
  </si>
  <si>
    <t>016SMPL.D#</t>
  </si>
  <si>
    <t>Q4</t>
  </si>
  <si>
    <t>017SMPL.D#</t>
  </si>
  <si>
    <t>035SMPL.D#</t>
  </si>
  <si>
    <t>045SMPL.D#</t>
  </si>
  <si>
    <t>actual</t>
  </si>
  <si>
    <t>avg/actual</t>
  </si>
  <si>
    <t>recovery</t>
  </si>
  <si>
    <t>High</t>
  </si>
  <si>
    <t>Low</t>
  </si>
  <si>
    <t>av. QRSD%</t>
  </si>
  <si>
    <t>014SMPL.D#</t>
  </si>
  <si>
    <t>QC3</t>
  </si>
  <si>
    <t>NIST 1643f (10x)</t>
  </si>
  <si>
    <t>015SMPL.D#</t>
  </si>
  <si>
    <t>026SMPL.D#</t>
  </si>
  <si>
    <t>044SMPL.D#</t>
  </si>
  <si>
    <t>Very good</t>
  </si>
  <si>
    <t>Good</t>
  </si>
  <si>
    <t>NA</t>
  </si>
  <si>
    <t>020SMPL.D#</t>
  </si>
  <si>
    <t>B21 146</t>
  </si>
  <si>
    <t>021SMPL.D#</t>
  </si>
  <si>
    <t>B21 134</t>
  </si>
  <si>
    <t>022SMPL.D#</t>
  </si>
  <si>
    <t>B21 135</t>
  </si>
  <si>
    <t>023SMPL.D#</t>
  </si>
  <si>
    <t>B21 136</t>
  </si>
  <si>
    <t>024SMPL.D#</t>
  </si>
  <si>
    <t>B21 137</t>
  </si>
  <si>
    <t>028SMPL.D#</t>
  </si>
  <si>
    <t>B21 138</t>
  </si>
  <si>
    <t>029SMPL.D#</t>
  </si>
  <si>
    <t>B21 139</t>
  </si>
  <si>
    <t>030SMPL.D#</t>
  </si>
  <si>
    <t>B21 140</t>
  </si>
  <si>
    <t>031SMPL.D#</t>
  </si>
  <si>
    <t>B21 141</t>
  </si>
  <si>
    <t>---</t>
  </si>
  <si>
    <t>032SMPL.D#</t>
  </si>
  <si>
    <t>B21 142</t>
  </si>
  <si>
    <t>033SMPL.D#</t>
  </si>
  <si>
    <t>B21 143</t>
  </si>
  <si>
    <t>037SMPL.D#</t>
  </si>
  <si>
    <t>L3A</t>
  </si>
  <si>
    <t>038SMPL.D#</t>
  </si>
  <si>
    <t>L4A</t>
  </si>
  <si>
    <t>039SMPL.D#</t>
  </si>
  <si>
    <t>L5A</t>
  </si>
  <si>
    <t>040SMPL.D#</t>
  </si>
  <si>
    <t>L6A</t>
  </si>
  <si>
    <t>041SMPL.D#</t>
  </si>
  <si>
    <t>L7A</t>
  </si>
  <si>
    <t>042SMPL.D#</t>
  </si>
  <si>
    <t>L5B</t>
  </si>
  <si>
    <t>median</t>
  </si>
  <si>
    <t>max</t>
  </si>
  <si>
    <t>min</t>
  </si>
  <si>
    <t>DF Adjusted Conc</t>
  </si>
  <si>
    <t>DF</t>
  </si>
  <si>
    <t>Quant</t>
  </si>
  <si>
    <r>
      <rPr>
        <b/>
        <vertAlign val="superscript"/>
        <sz val="11"/>
        <color theme="1"/>
        <rFont val="Calibri (Body)"/>
      </rPr>
      <t>7</t>
    </r>
    <r>
      <rPr>
        <b/>
        <sz val="11"/>
        <color theme="1"/>
        <rFont val="Calibri"/>
        <family val="2"/>
        <scheme val="minor"/>
      </rPr>
      <t>Li</t>
    </r>
  </si>
  <si>
    <r>
      <rPr>
        <b/>
        <vertAlign val="superscript"/>
        <sz val="11"/>
        <color theme="1"/>
        <rFont val="Calibri (Body)"/>
      </rPr>
      <t>23</t>
    </r>
    <r>
      <rPr>
        <b/>
        <sz val="11"/>
        <color theme="1"/>
        <rFont val="Calibri"/>
        <family val="2"/>
        <scheme val="minor"/>
      </rPr>
      <t>Na</t>
    </r>
  </si>
  <si>
    <r>
      <rPr>
        <b/>
        <vertAlign val="superscript"/>
        <sz val="11"/>
        <color theme="1"/>
        <rFont val="Calibri (Body)"/>
      </rPr>
      <t>26</t>
    </r>
    <r>
      <rPr>
        <b/>
        <sz val="11"/>
        <color theme="1"/>
        <rFont val="Calibri"/>
        <family val="2"/>
        <scheme val="minor"/>
      </rPr>
      <t xml:space="preserve">Mg  </t>
    </r>
  </si>
  <si>
    <r>
      <rPr>
        <b/>
        <vertAlign val="superscript"/>
        <sz val="11"/>
        <color theme="1"/>
        <rFont val="Calibri (Body)"/>
      </rPr>
      <t>27</t>
    </r>
    <r>
      <rPr>
        <b/>
        <sz val="11"/>
        <color theme="1"/>
        <rFont val="Calibri"/>
        <family val="2"/>
        <scheme val="minor"/>
      </rPr>
      <t>Al</t>
    </r>
  </si>
  <si>
    <r>
      <rPr>
        <b/>
        <vertAlign val="superscript"/>
        <sz val="11"/>
        <color theme="1"/>
        <rFont val="Calibri (Body)"/>
      </rPr>
      <t>44</t>
    </r>
    <r>
      <rPr>
        <b/>
        <sz val="11"/>
        <color theme="1"/>
        <rFont val="Calibri"/>
        <family val="2"/>
        <scheme val="minor"/>
      </rPr>
      <t>Ca</t>
    </r>
  </si>
  <si>
    <r>
      <rPr>
        <b/>
        <vertAlign val="superscript"/>
        <sz val="11"/>
        <color theme="1"/>
        <rFont val="Calibri (Body)"/>
      </rPr>
      <t>52</t>
    </r>
    <r>
      <rPr>
        <b/>
        <sz val="11"/>
        <color theme="1"/>
        <rFont val="Calibri"/>
        <family val="2"/>
        <scheme val="minor"/>
      </rPr>
      <t>Cr</t>
    </r>
  </si>
  <si>
    <r>
      <rPr>
        <b/>
        <vertAlign val="superscript"/>
        <sz val="11"/>
        <color theme="1"/>
        <rFont val="Calibri (Body)"/>
      </rPr>
      <t>55</t>
    </r>
    <r>
      <rPr>
        <b/>
        <sz val="11"/>
        <color theme="1"/>
        <rFont val="Calibri"/>
        <family val="2"/>
        <scheme val="minor"/>
      </rPr>
      <t>Mn</t>
    </r>
  </si>
  <si>
    <r>
      <rPr>
        <b/>
        <vertAlign val="superscript"/>
        <sz val="11"/>
        <color theme="1"/>
        <rFont val="Calibri (Body)"/>
      </rPr>
      <t>56</t>
    </r>
    <r>
      <rPr>
        <b/>
        <sz val="11"/>
        <color theme="1"/>
        <rFont val="Calibri"/>
        <family val="2"/>
        <scheme val="minor"/>
      </rPr>
      <t>Fe</t>
    </r>
  </si>
  <si>
    <r>
      <rPr>
        <b/>
        <vertAlign val="superscript"/>
        <sz val="11"/>
        <color theme="1"/>
        <rFont val="Calibri (Body)"/>
      </rPr>
      <t>60</t>
    </r>
    <r>
      <rPr>
        <b/>
        <sz val="11"/>
        <color theme="1"/>
        <rFont val="Calibri"/>
        <family val="2"/>
        <scheme val="minor"/>
      </rPr>
      <t>Ni</t>
    </r>
  </si>
  <si>
    <r>
      <rPr>
        <b/>
        <vertAlign val="superscript"/>
        <sz val="11"/>
        <color theme="1"/>
        <rFont val="Calibri (Body)"/>
      </rPr>
      <t>63</t>
    </r>
    <r>
      <rPr>
        <b/>
        <sz val="11"/>
        <color theme="1"/>
        <rFont val="Calibri"/>
        <family val="2"/>
        <scheme val="minor"/>
      </rPr>
      <t>Cu</t>
    </r>
  </si>
  <si>
    <r>
      <rPr>
        <b/>
        <vertAlign val="superscript"/>
        <sz val="11"/>
        <color theme="1"/>
        <rFont val="Calibri (Body)"/>
      </rPr>
      <t>66</t>
    </r>
    <r>
      <rPr>
        <b/>
        <sz val="11"/>
        <color theme="1"/>
        <rFont val="Calibri"/>
        <family val="2"/>
        <scheme val="minor"/>
      </rPr>
      <t>Zn</t>
    </r>
  </si>
  <si>
    <r>
      <rPr>
        <b/>
        <vertAlign val="superscript"/>
        <sz val="11"/>
        <color theme="1"/>
        <rFont val="Calibri (Body)"/>
      </rPr>
      <t>80</t>
    </r>
    <r>
      <rPr>
        <b/>
        <sz val="11"/>
        <color theme="1"/>
        <rFont val="Calibri"/>
        <family val="2"/>
        <scheme val="minor"/>
      </rPr>
      <t>Se</t>
    </r>
  </si>
  <si>
    <r>
      <rPr>
        <b/>
        <vertAlign val="superscript"/>
        <sz val="11"/>
        <color theme="1"/>
        <rFont val="Calibri (Body)"/>
      </rPr>
      <t>88</t>
    </r>
    <r>
      <rPr>
        <b/>
        <sz val="11"/>
        <color theme="1"/>
        <rFont val="Calibri"/>
        <family val="2"/>
        <scheme val="minor"/>
      </rPr>
      <t>Sr</t>
    </r>
  </si>
  <si>
    <r>
      <rPr>
        <b/>
        <vertAlign val="superscript"/>
        <sz val="11"/>
        <color theme="1"/>
        <rFont val="Calibri (Body)"/>
      </rPr>
      <t>138</t>
    </r>
    <r>
      <rPr>
        <b/>
        <sz val="11"/>
        <color theme="1"/>
        <rFont val="Calibri"/>
        <family val="2"/>
        <scheme val="minor"/>
      </rPr>
      <t>Ba</t>
    </r>
  </si>
  <si>
    <r>
      <rPr>
        <b/>
        <vertAlign val="superscript"/>
        <sz val="11"/>
        <color theme="1"/>
        <rFont val="Calibri (Body)"/>
      </rPr>
      <t>208</t>
    </r>
    <r>
      <rPr>
        <b/>
        <sz val="11"/>
        <color theme="1"/>
        <rFont val="Calibri"/>
        <family val="2"/>
        <scheme val="minor"/>
      </rPr>
      <t>Pb</t>
    </r>
  </si>
  <si>
    <t>Method Blank</t>
  </si>
  <si>
    <t>2017-2021</t>
  </si>
  <si>
    <t>2012-2016</t>
  </si>
  <si>
    <t>2007-2011</t>
  </si>
  <si>
    <t>2002-2006</t>
  </si>
  <si>
    <t>1997-2001</t>
  </si>
  <si>
    <t>1992-1996</t>
  </si>
  <si>
    <t>1987-1991</t>
  </si>
  <si>
    <t>1982-1986</t>
  </si>
  <si>
    <t>1977-1981</t>
  </si>
  <si>
    <t>1972-1976</t>
  </si>
  <si>
    <t>Method blank</t>
  </si>
  <si>
    <t>Conc (ppm)</t>
  </si>
  <si>
    <t>Results</t>
  </si>
  <si>
    <t>Beech Wood</t>
  </si>
  <si>
    <t>Val Root</t>
  </si>
  <si>
    <t>Cert values</t>
  </si>
  <si>
    <t>For plotting:</t>
  </si>
  <si>
    <t>Na</t>
  </si>
  <si>
    <t>Mg</t>
  </si>
  <si>
    <t>Zn</t>
  </si>
  <si>
    <t>Sr</t>
  </si>
  <si>
    <t>Ba</t>
  </si>
  <si>
    <t>Mn</t>
  </si>
  <si>
    <t>Possible Best Data to Report</t>
  </si>
  <si>
    <t>For L7A-L3A</t>
  </si>
  <si>
    <t>AVG</t>
  </si>
  <si>
    <t>STDEV</t>
  </si>
  <si>
    <t>For L7A-L6A</t>
  </si>
  <si>
    <t>For txt files</t>
  </si>
  <si>
    <t>Beech</t>
  </si>
  <si>
    <t>Valerian</t>
  </si>
  <si>
    <t xml:space="preserve">Uncert </t>
  </si>
  <si>
    <t>Uncert</t>
  </si>
  <si>
    <t>Step</t>
  </si>
  <si>
    <t>Mass</t>
  </si>
  <si>
    <t>Element</t>
  </si>
  <si>
    <t>a</t>
  </si>
  <si>
    <t>b(blank)</t>
  </si>
  <si>
    <t>c</t>
  </si>
  <si>
    <t>DL</t>
  </si>
  <si>
    <t>BEC</t>
  </si>
  <si>
    <t>Unit</t>
  </si>
  <si>
    <t>Li</t>
  </si>
  <si>
    <t>ppb</t>
  </si>
  <si>
    <t>Al</t>
  </si>
  <si>
    <t>Ca</t>
  </si>
  <si>
    <t>Cr</t>
  </si>
  <si>
    <t>Fe</t>
  </si>
  <si>
    <t>Ni</t>
  </si>
  <si>
    <t>Cu</t>
  </si>
  <si>
    <t>Se</t>
  </si>
  <si>
    <t>Pb</t>
  </si>
  <si>
    <t>Sc</t>
  </si>
  <si>
    <t>ppm</t>
  </si>
  <si>
    <t>Ge</t>
  </si>
  <si>
    <t>In</t>
  </si>
  <si>
    <t>Te</t>
  </si>
  <si>
    <t>Lu</t>
  </si>
  <si>
    <t>Analyte m/z</t>
  </si>
  <si>
    <t>QC3 = NIST 1643f (10x)</t>
  </si>
  <si>
    <t>Li/ 7[#3]</t>
  </si>
  <si>
    <t>B /  11 [#3]</t>
  </si>
  <si>
    <t>Na /  23 [#1]</t>
  </si>
  <si>
    <t>Mg /  24 [#1]</t>
  </si>
  <si>
    <t>Al /  27 [#1]</t>
  </si>
  <si>
    <t>Si /  28 [#2]</t>
  </si>
  <si>
    <t>nr</t>
  </si>
  <si>
    <t>P /  31 [#3]</t>
  </si>
  <si>
    <t>K /  39 [#1]</t>
  </si>
  <si>
    <t>K /  39 [#3]</t>
  </si>
  <si>
    <t>Ca /  43 [#1]</t>
  </si>
  <si>
    <t>Ca /  44 [#1]</t>
  </si>
  <si>
    <t>Ti /  47 [#3]</t>
  </si>
  <si>
    <t>V /  51 [#1]</t>
  </si>
  <si>
    <t>V /  51 [#3]</t>
  </si>
  <si>
    <t>Fe /  57 [#3]</t>
  </si>
  <si>
    <t>Co /  59 [#3]</t>
  </si>
  <si>
    <t>As /  75 [#1]</t>
  </si>
  <si>
    <t>Rb /  85 [#3]</t>
  </si>
  <si>
    <t>Zr /  90 [#3]</t>
  </si>
  <si>
    <t>Mo /  95 [#3]</t>
  </si>
  <si>
    <t>Ag /  107 [#3]</t>
  </si>
  <si>
    <t>Cd /  111 [#3]</t>
  </si>
  <si>
    <t>Cd /  114 [#3]</t>
  </si>
  <si>
    <t>Sn /  118 [#3]</t>
  </si>
  <si>
    <t>Sb /  121 [#3]</t>
  </si>
  <si>
    <t>Cs /  133 [#3]</t>
  </si>
  <si>
    <t>Tl /  205 [#3]</t>
  </si>
  <si>
    <t>Pb /  206 [#3]</t>
  </si>
  <si>
    <t>Pb /  207 [#3]</t>
  </si>
  <si>
    <t>Bi /  209 [#3]</t>
  </si>
  <si>
    <t>Th /  232 [#3]</t>
  </si>
  <si>
    <t>U /  238 [#3]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</si>
</sst>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0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 (Body)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2" borderId="0" xfId="0" applyFont="1" applyFill="1"/>
    <xf numFmtId="14" fontId="0" fillId="0" borderId="0" xfId="0" applyNumberFormat="1"/>
    <xf numFmtId="20" fontId="0" fillId="0" borderId="0" xfId="0" applyNumberFormat="1"/>
    <xf numFmtId="11" fontId="0" fillId="0" borderId="0" xfId="0" applyNumberFormat="1"/>
    <xf numFmtId="11" fontId="0" fillId="3" borderId="0" xfId="0" applyNumberFormat="1" applyFill="1"/>
    <xf numFmtId="11" fontId="0" fillId="4" borderId="1" xfId="0" applyNumberFormat="1" applyFill="1" applyBorder="1"/>
    <xf numFmtId="11" fontId="0" fillId="4" borderId="0" xfId="0" applyNumberFormat="1" applyFill="1"/>
    <xf numFmtId="0" fontId="0" fillId="4" borderId="2" xfId="0" applyFill="1" applyBorder="1"/>
    <xf numFmtId="11" fontId="0" fillId="4" borderId="2" xfId="0" applyNumberFormat="1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3" borderId="4" xfId="0" applyFill="1" applyBorder="1"/>
    <xf numFmtId="0" fontId="0" fillId="3" borderId="3" xfId="0" applyFill="1" applyBorder="1"/>
    <xf numFmtId="43" fontId="0" fillId="0" borderId="0" xfId="1" applyFont="1"/>
    <xf numFmtId="0" fontId="0" fillId="3" borderId="5" xfId="0" applyFill="1" applyBorder="1"/>
    <xf numFmtId="0" fontId="0" fillId="3" borderId="0" xfId="0" applyFill="1"/>
    <xf numFmtId="0" fontId="0" fillId="4" borderId="5" xfId="0" applyFill="1" applyBorder="1"/>
    <xf numFmtId="0" fontId="0" fillId="4" borderId="6" xfId="0" applyFill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20" fontId="6" fillId="0" borderId="0" xfId="0" applyNumberFormat="1" applyFont="1"/>
    <xf numFmtId="0" fontId="7" fillId="0" borderId="0" xfId="0" applyFont="1"/>
    <xf numFmtId="43" fontId="6" fillId="0" borderId="0" xfId="1" applyFont="1"/>
    <xf numFmtId="0" fontId="8" fillId="0" borderId="0" xfId="0" applyFont="1"/>
    <xf numFmtId="43" fontId="8" fillId="0" borderId="0" xfId="1" applyFont="1"/>
    <xf numFmtId="0" fontId="9" fillId="0" borderId="0" xfId="0" applyFont="1"/>
    <xf numFmtId="0" fontId="3" fillId="5" borderId="0" xfId="0" applyFont="1" applyFill="1"/>
    <xf numFmtId="0" fontId="8" fillId="0" borderId="0" xfId="0" applyFont="1" applyAlignment="1">
      <alignment horizontal="right"/>
    </xf>
    <xf numFmtId="11" fontId="4" fillId="0" borderId="0" xfId="0" applyNumberFormat="1" applyFont="1"/>
    <xf numFmtId="0" fontId="9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0" fillId="7" borderId="0" xfId="0" quotePrefix="1" applyFill="1"/>
    <xf numFmtId="0" fontId="0" fillId="8" borderId="0" xfId="0" applyFill="1"/>
    <xf numFmtId="43" fontId="9" fillId="0" borderId="0" xfId="1" applyFont="1"/>
    <xf numFmtId="43" fontId="0" fillId="6" borderId="0" xfId="1" applyFont="1" applyFill="1"/>
    <xf numFmtId="43" fontId="0" fillId="7" borderId="0" xfId="1" applyFont="1" applyFill="1"/>
    <xf numFmtId="43" fontId="8" fillId="0" borderId="0" xfId="1" applyFont="1" applyFill="1" applyBorder="1"/>
    <xf numFmtId="43" fontId="0" fillId="7" borderId="0" xfId="1" quotePrefix="1" applyFont="1" applyFill="1"/>
    <xf numFmtId="0" fontId="3" fillId="9" borderId="7" xfId="0" applyFont="1" applyFill="1" applyBorder="1" applyAlignment="1">
      <alignment horizontal="center"/>
    </xf>
    <xf numFmtId="0" fontId="0" fillId="0" borderId="2" xfId="0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43" fontId="0" fillId="0" borderId="0" xfId="0" applyNumberFormat="1"/>
    <xf numFmtId="43" fontId="0" fillId="0" borderId="10" xfId="0" applyNumberFormat="1" applyBorder="1"/>
    <xf numFmtId="0" fontId="8" fillId="0" borderId="4" xfId="0" applyFont="1" applyBorder="1"/>
    <xf numFmtId="43" fontId="8" fillId="0" borderId="0" xfId="0" applyNumberFormat="1" applyFont="1"/>
    <xf numFmtId="43" fontId="8" fillId="0" borderId="10" xfId="0" applyNumberFormat="1" applyFont="1" applyBorder="1"/>
    <xf numFmtId="0" fontId="0" fillId="0" borderId="5" xfId="0" applyBorder="1"/>
    <xf numFmtId="0" fontId="3" fillId="0" borderId="11" xfId="0" applyFont="1" applyBorder="1"/>
    <xf numFmtId="43" fontId="0" fillId="0" borderId="11" xfId="0" applyNumberFormat="1" applyBorder="1"/>
    <xf numFmtId="43" fontId="0" fillId="0" borderId="12" xfId="0" applyNumberFormat="1" applyBorder="1"/>
    <xf numFmtId="0" fontId="3" fillId="0" borderId="2" xfId="0" applyFont="1" applyBorder="1"/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43" fontId="0" fillId="0" borderId="0" xfId="1" applyFont="1" applyBorder="1"/>
    <xf numFmtId="43" fontId="0" fillId="0" borderId="10" xfId="1" applyFont="1" applyBorder="1"/>
    <xf numFmtId="0" fontId="3" fillId="0" borderId="5" xfId="0" applyFont="1" applyBorder="1"/>
    <xf numFmtId="0" fontId="0" fillId="0" borderId="11" xfId="0" applyBorder="1"/>
    <xf numFmtId="0" fontId="0" fillId="0" borderId="12" xfId="0" applyBorder="1"/>
    <xf numFmtId="0" fontId="3" fillId="9" borderId="15" xfId="0" applyFont="1" applyFill="1" applyBorder="1" applyAlignment="1">
      <alignment horizontal="center"/>
    </xf>
    <xf numFmtId="2" fontId="3" fillId="0" borderId="0" xfId="0" applyNumberFormat="1" applyFont="1"/>
    <xf numFmtId="2" fontId="0" fillId="6" borderId="0" xfId="1" applyNumberFormat="1" applyFont="1" applyFill="1"/>
    <xf numFmtId="2" fontId="0" fillId="0" borderId="0" xfId="1" applyNumberFormat="1" applyFont="1"/>
    <xf numFmtId="2" fontId="0" fillId="7" borderId="0" xfId="1" applyNumberFormat="1" applyFont="1" applyFill="1"/>
    <xf numFmtId="2" fontId="0" fillId="7" borderId="0" xfId="1" quotePrefix="1" applyNumberFormat="1" applyFont="1" applyFill="1"/>
    <xf numFmtId="43" fontId="0" fillId="10" borderId="0" xfId="0" applyNumberFormat="1" applyFill="1"/>
    <xf numFmtId="0" fontId="9" fillId="0" borderId="16" xfId="0" applyFont="1" applyBorder="1"/>
    <xf numFmtId="43" fontId="8" fillId="0" borderId="16" xfId="0" applyNumberFormat="1" applyFont="1" applyBorder="1"/>
    <xf numFmtId="164" fontId="0" fillId="0" borderId="0" xfId="0" applyNumberFormat="1"/>
    <xf numFmtId="165" fontId="3" fillId="6" borderId="0" xfId="0" applyNumberFormat="1" applyFont="1" applyFill="1" applyAlignment="1">
      <alignment horizontal="right"/>
    </xf>
    <xf numFmtId="0" fontId="0" fillId="11" borderId="0" xfId="0" applyFill="1"/>
    <xf numFmtId="165" fontId="0" fillId="0" borderId="0" xfId="0" applyNumberFormat="1" applyAlignment="1">
      <alignment horizontal="right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1" borderId="2" xfId="0" applyFill="1" applyBorder="1"/>
    <xf numFmtId="165" fontId="0" fillId="0" borderId="9" xfId="0" applyNumberFormat="1" applyBorder="1" applyAlignment="1">
      <alignment horizontal="right"/>
    </xf>
    <xf numFmtId="0" fontId="0" fillId="11" borderId="5" xfId="0" applyFill="1" applyBorder="1"/>
    <xf numFmtId="165" fontId="0" fillId="0" borderId="12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Measured</a:t>
            </a:r>
            <a:r>
              <a:rPr lang="en-US" baseline="0"/>
              <a:t> vs Certified Values for Beech Wood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23470182110542"/>
          <c:y val="0.11300807335791886"/>
          <c:w val="0.64576296277389966"/>
          <c:h val="0.72699068075351336"/>
        </c:manualLayout>
      </c:layout>
      <c:lineChart>
        <c:grouping val="standard"/>
        <c:varyColors val="0"/>
        <c:ser>
          <c:idx val="0"/>
          <c:order val="0"/>
          <c:tx>
            <c:v>Measured values (from digest)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[1]Graphs!$E$29:$S$29</c:f>
              <c:strCache>
                <c:ptCount val="15"/>
                <c:pt idx="0">
                  <c:v>7Li</c:v>
                </c:pt>
                <c:pt idx="1">
                  <c:v>23Na</c:v>
                </c:pt>
                <c:pt idx="2">
                  <c:v>26Mg  </c:v>
                </c:pt>
                <c:pt idx="3">
                  <c:v>27Al</c:v>
                </c:pt>
                <c:pt idx="4">
                  <c:v>44Ca</c:v>
                </c:pt>
                <c:pt idx="5">
                  <c:v>52Cr</c:v>
                </c:pt>
                <c:pt idx="6">
                  <c:v>55Mn</c:v>
                </c:pt>
                <c:pt idx="7">
                  <c:v>56Fe</c:v>
                </c:pt>
                <c:pt idx="8">
                  <c:v>60Ni</c:v>
                </c:pt>
                <c:pt idx="9">
                  <c:v>63Cu</c:v>
                </c:pt>
                <c:pt idx="10">
                  <c:v>66Zn</c:v>
                </c:pt>
                <c:pt idx="11">
                  <c:v>80Se</c:v>
                </c:pt>
                <c:pt idx="12">
                  <c:v>88Sr</c:v>
                </c:pt>
                <c:pt idx="13">
                  <c:v>138Ba</c:v>
                </c:pt>
                <c:pt idx="14">
                  <c:v>208Pb</c:v>
                </c:pt>
              </c:strCache>
            </c:strRef>
          </c:cat>
          <c:val>
            <c:numRef>
              <c:f>[1]Graphs!$E$30:$S$30</c:f>
              <c:numCache>
                <c:formatCode>_(* #,##0.00_);_(* \(#,##0.00\);_(* "-"??_);_(@_)</c:formatCode>
                <c:ptCount val="15"/>
                <c:pt idx="0">
                  <c:v>0.1</c:v>
                </c:pt>
                <c:pt idx="1">
                  <c:v>9.8901581102968272</c:v>
                </c:pt>
                <c:pt idx="2">
                  <c:v>325.40631120754807</c:v>
                </c:pt>
                <c:pt idx="3">
                  <c:v>3.0685083896734238</c:v>
                </c:pt>
                <c:pt idx="4">
                  <c:v>1797.9612756888962</c:v>
                </c:pt>
                <c:pt idx="5">
                  <c:v>0.17394612646852919</c:v>
                </c:pt>
                <c:pt idx="6">
                  <c:v>79.139546135813234</c:v>
                </c:pt>
                <c:pt idx="7">
                  <c:v>7.5903764277176382</c:v>
                </c:pt>
                <c:pt idx="8">
                  <c:v>0.75976889290930882</c:v>
                </c:pt>
                <c:pt idx="9">
                  <c:v>1.3701799452250409</c:v>
                </c:pt>
                <c:pt idx="10">
                  <c:v>3.5950084887058606</c:v>
                </c:pt>
                <c:pt idx="11">
                  <c:v>0.23171488733458831</c:v>
                </c:pt>
                <c:pt idx="12">
                  <c:v>7.8124936569969474</c:v>
                </c:pt>
                <c:pt idx="13">
                  <c:v>36.608210010849149</c:v>
                </c:pt>
                <c:pt idx="14">
                  <c:v>6.115079275220496E-2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8-7346-9D06-1542A170E9F9}"/>
            </c:ext>
          </c:extLst>
        </c:ser>
        <c:ser>
          <c:idx val="1"/>
          <c:order val="1"/>
          <c:tx>
            <c:v>Certified values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[1]Graphs!$E$29:$S$29</c:f>
              <c:strCache>
                <c:ptCount val="15"/>
                <c:pt idx="0">
                  <c:v>7Li</c:v>
                </c:pt>
                <c:pt idx="1">
                  <c:v>23Na</c:v>
                </c:pt>
                <c:pt idx="2">
                  <c:v>26Mg  </c:v>
                </c:pt>
                <c:pt idx="3">
                  <c:v>27Al</c:v>
                </c:pt>
                <c:pt idx="4">
                  <c:v>44Ca</c:v>
                </c:pt>
                <c:pt idx="5">
                  <c:v>52Cr</c:v>
                </c:pt>
                <c:pt idx="6">
                  <c:v>55Mn</c:v>
                </c:pt>
                <c:pt idx="7">
                  <c:v>56Fe</c:v>
                </c:pt>
                <c:pt idx="8">
                  <c:v>60Ni</c:v>
                </c:pt>
                <c:pt idx="9">
                  <c:v>63Cu</c:v>
                </c:pt>
                <c:pt idx="10">
                  <c:v>66Zn</c:v>
                </c:pt>
                <c:pt idx="11">
                  <c:v>80Se</c:v>
                </c:pt>
                <c:pt idx="12">
                  <c:v>88Sr</c:v>
                </c:pt>
                <c:pt idx="13">
                  <c:v>138Ba</c:v>
                </c:pt>
                <c:pt idx="14">
                  <c:v>208Pb</c:v>
                </c:pt>
              </c:strCache>
            </c:strRef>
          </c:cat>
          <c:val>
            <c:numRef>
              <c:f>[1]Graphs!$E$33:$S$33</c:f>
              <c:numCache>
                <c:formatCode>General</c:formatCode>
                <c:ptCount val="15"/>
                <c:pt idx="0">
                  <c:v>2.6100000000000002E-2</c:v>
                </c:pt>
                <c:pt idx="1">
                  <c:v>1.0919999999999999E-2</c:v>
                </c:pt>
                <c:pt idx="2">
                  <c:v>313</c:v>
                </c:pt>
                <c:pt idx="3">
                  <c:v>4.5999999999999996</c:v>
                </c:pt>
                <c:pt idx="4">
                  <c:v>1250</c:v>
                </c:pt>
                <c:pt idx="5">
                  <c:v>0.105</c:v>
                </c:pt>
                <c:pt idx="6">
                  <c:v>75.2</c:v>
                </c:pt>
                <c:pt idx="7">
                  <c:v>7.2</c:v>
                </c:pt>
                <c:pt idx="8">
                  <c:v>0.56799999999999995</c:v>
                </c:pt>
                <c:pt idx="9">
                  <c:v>1.0900000000000001</c:v>
                </c:pt>
                <c:pt idx="10">
                  <c:v>3.37</c:v>
                </c:pt>
                <c:pt idx="11">
                  <c:v>1.3599999999999999E-2</c:v>
                </c:pt>
                <c:pt idx="12">
                  <c:v>6.91</c:v>
                </c:pt>
                <c:pt idx="13">
                  <c:v>35</c:v>
                </c:pt>
                <c:pt idx="14">
                  <c:v>5.8900000000000001E-2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8-7346-9D06-1542A170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678703"/>
        <c:axId val="652138383"/>
      </c:lineChart>
      <c:catAx>
        <c:axId val="182567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38383"/>
        <c:crosses val="autoZero"/>
        <c:auto val="0"/>
        <c:lblAlgn val="ctr"/>
        <c:lblOffset val="100"/>
        <c:noMultiLvlLbl val="0"/>
      </c:catAx>
      <c:valAx>
        <c:axId val="65213838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6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42524789749738"/>
          <c:y val="0.30982316163967877"/>
          <c:w val="0.15812580558710548"/>
          <c:h val="0.31086875768435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Measured</a:t>
            </a:r>
            <a:r>
              <a:rPr lang="en-US" baseline="0"/>
              <a:t> vs Certified Values for Valerian Root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23470182110542"/>
          <c:y val="0.11300807335791886"/>
          <c:w val="0.64576296277389966"/>
          <c:h val="0.72699068075351336"/>
        </c:manualLayout>
      </c:layout>
      <c:lineChart>
        <c:grouping val="standard"/>
        <c:varyColors val="0"/>
        <c:ser>
          <c:idx val="0"/>
          <c:order val="0"/>
          <c:tx>
            <c:v>Measured values (from digest)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[1]Graphs!$E$29:$S$29</c:f>
              <c:strCache>
                <c:ptCount val="15"/>
                <c:pt idx="0">
                  <c:v>7Li</c:v>
                </c:pt>
                <c:pt idx="1">
                  <c:v>23Na</c:v>
                </c:pt>
                <c:pt idx="2">
                  <c:v>26Mg  </c:v>
                </c:pt>
                <c:pt idx="3">
                  <c:v>27Al</c:v>
                </c:pt>
                <c:pt idx="4">
                  <c:v>44Ca</c:v>
                </c:pt>
                <c:pt idx="5">
                  <c:v>52Cr</c:v>
                </c:pt>
                <c:pt idx="6">
                  <c:v>55Mn</c:v>
                </c:pt>
                <c:pt idx="7">
                  <c:v>56Fe</c:v>
                </c:pt>
                <c:pt idx="8">
                  <c:v>60Ni</c:v>
                </c:pt>
                <c:pt idx="9">
                  <c:v>63Cu</c:v>
                </c:pt>
                <c:pt idx="10">
                  <c:v>66Zn</c:v>
                </c:pt>
                <c:pt idx="11">
                  <c:v>80Se</c:v>
                </c:pt>
                <c:pt idx="12">
                  <c:v>88Sr</c:v>
                </c:pt>
                <c:pt idx="13">
                  <c:v>138Ba</c:v>
                </c:pt>
                <c:pt idx="14">
                  <c:v>208Pb</c:v>
                </c:pt>
              </c:strCache>
            </c:strRef>
          </c:cat>
          <c:val>
            <c:numRef>
              <c:f>[1]Graphs!$E$31:$S$31</c:f>
              <c:numCache>
                <c:formatCode>General</c:formatCode>
                <c:ptCount val="15"/>
                <c:pt idx="0">
                  <c:v>2.1800000000000002</c:v>
                </c:pt>
                <c:pt idx="1">
                  <c:v>438.48371550953294</c:v>
                </c:pt>
                <c:pt idx="2">
                  <c:v>1762.1711393419782</c:v>
                </c:pt>
                <c:pt idx="3">
                  <c:v>662.62811927849373</c:v>
                </c:pt>
                <c:pt idx="4">
                  <c:v>2170.8473750852099</c:v>
                </c:pt>
                <c:pt idx="5">
                  <c:v>2.4140136573892446</c:v>
                </c:pt>
                <c:pt idx="6">
                  <c:v>70.518221868169974</c:v>
                </c:pt>
                <c:pt idx="7">
                  <c:v>2729.7376207033531</c:v>
                </c:pt>
                <c:pt idx="8">
                  <c:v>3.4180550810962256</c:v>
                </c:pt>
                <c:pt idx="9">
                  <c:v>10.807172433689786</c:v>
                </c:pt>
                <c:pt idx="10">
                  <c:v>67.184490578517881</c:v>
                </c:pt>
                <c:pt idx="11">
                  <c:v>0.42436438298865353</c:v>
                </c:pt>
                <c:pt idx="12">
                  <c:v>14.223266496380331</c:v>
                </c:pt>
                <c:pt idx="13">
                  <c:v>16.792200607818113</c:v>
                </c:pt>
                <c:pt idx="14">
                  <c:v>2.7297376207033537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F-244A-A53C-28A592393C2D}"/>
            </c:ext>
          </c:extLst>
        </c:ser>
        <c:ser>
          <c:idx val="1"/>
          <c:order val="1"/>
          <c:tx>
            <c:v>Certified values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[1]Graphs!$E$29:$S$29</c:f>
              <c:strCache>
                <c:ptCount val="15"/>
                <c:pt idx="0">
                  <c:v>7Li</c:v>
                </c:pt>
                <c:pt idx="1">
                  <c:v>23Na</c:v>
                </c:pt>
                <c:pt idx="2">
                  <c:v>26Mg  </c:v>
                </c:pt>
                <c:pt idx="3">
                  <c:v>27Al</c:v>
                </c:pt>
                <c:pt idx="4">
                  <c:v>44Ca</c:v>
                </c:pt>
                <c:pt idx="5">
                  <c:v>52Cr</c:v>
                </c:pt>
                <c:pt idx="6">
                  <c:v>55Mn</c:v>
                </c:pt>
                <c:pt idx="7">
                  <c:v>56Fe</c:v>
                </c:pt>
                <c:pt idx="8">
                  <c:v>60Ni</c:v>
                </c:pt>
                <c:pt idx="9">
                  <c:v>63Cu</c:v>
                </c:pt>
                <c:pt idx="10">
                  <c:v>66Zn</c:v>
                </c:pt>
                <c:pt idx="11">
                  <c:v>80Se</c:v>
                </c:pt>
                <c:pt idx="12">
                  <c:v>88Sr</c:v>
                </c:pt>
                <c:pt idx="13">
                  <c:v>138Ba</c:v>
                </c:pt>
                <c:pt idx="14">
                  <c:v>208Pb</c:v>
                </c:pt>
              </c:strCache>
            </c:strRef>
          </c:cat>
          <c:val>
            <c:numRef>
              <c:f>[1]Graphs!$E$34:$S$34</c:f>
              <c:numCache>
                <c:formatCode>General</c:formatCode>
                <c:ptCount val="15"/>
                <c:pt idx="0">
                  <c:v>0.40699999999999997</c:v>
                </c:pt>
                <c:pt idx="1">
                  <c:v>472</c:v>
                </c:pt>
                <c:pt idx="2">
                  <c:v>1840</c:v>
                </c:pt>
                <c:pt idx="3">
                  <c:v>652</c:v>
                </c:pt>
                <c:pt idx="4">
                  <c:v>2230</c:v>
                </c:pt>
                <c:pt idx="5">
                  <c:v>2.52</c:v>
                </c:pt>
                <c:pt idx="6">
                  <c:v>69.2</c:v>
                </c:pt>
                <c:pt idx="7">
                  <c:v>2960</c:v>
                </c:pt>
                <c:pt idx="8">
                  <c:v>1.68</c:v>
                </c:pt>
                <c:pt idx="9">
                  <c:v>10.199999999999999</c:v>
                </c:pt>
                <c:pt idx="10">
                  <c:v>57.8</c:v>
                </c:pt>
                <c:pt idx="11">
                  <c:v>6.9900000000000004E-2</c:v>
                </c:pt>
                <c:pt idx="12">
                  <c:v>14.3</c:v>
                </c:pt>
                <c:pt idx="13">
                  <c:v>17.399999999999999</c:v>
                </c:pt>
                <c:pt idx="14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F-244A-A53C-28A59239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678703"/>
        <c:axId val="652138383"/>
      </c:lineChart>
      <c:catAx>
        <c:axId val="182567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38383"/>
        <c:crosses val="autoZero"/>
        <c:auto val="0"/>
        <c:lblAlgn val="ctr"/>
        <c:lblOffset val="100"/>
        <c:noMultiLvlLbl val="0"/>
      </c:catAx>
      <c:valAx>
        <c:axId val="65213838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6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42524789749738"/>
          <c:y val="0.30982316163967877"/>
          <c:w val="0.15812580558710548"/>
          <c:h val="0.31086875768435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sodium</a:t>
            </a:r>
            <a:r>
              <a:rPr lang="en-US" baseline="0"/>
              <a:t> (Na)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noFill/>
            </a:ln>
          </c:spPr>
          <c:cat>
            <c:strRef>
              <c:f>[1]Graphs!$B$18:$B$27</c:f>
              <c:strCache>
                <c:ptCount val="10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2002-2006</c:v>
                </c:pt>
                <c:pt idx="4">
                  <c:v>1997-2001</c:v>
                </c:pt>
                <c:pt idx="5">
                  <c:v>1992-1996</c:v>
                </c:pt>
                <c:pt idx="6">
                  <c:v>1987-1991</c:v>
                </c:pt>
                <c:pt idx="7">
                  <c:v>1982-1986</c:v>
                </c:pt>
                <c:pt idx="8">
                  <c:v>1977-1981</c:v>
                </c:pt>
                <c:pt idx="9">
                  <c:v>1972-1976</c:v>
                </c:pt>
              </c:strCache>
            </c:strRef>
          </c:cat>
          <c:val>
            <c:numRef>
              <c:f>[1]Graphs!$F$18:$F$27</c:f>
              <c:numCache>
                <c:formatCode>_(* #,##0.00_);_(* \(#,##0.00\);_(* "-"??_);_(@_)</c:formatCode>
                <c:ptCount val="10"/>
                <c:pt idx="0">
                  <c:v>52.065095908835659</c:v>
                </c:pt>
                <c:pt idx="1">
                  <c:v>101.59713195337463</c:v>
                </c:pt>
                <c:pt idx="2">
                  <c:v>99.665624327358117</c:v>
                </c:pt>
                <c:pt idx="3">
                  <c:v>1047.3993101601161</c:v>
                </c:pt>
                <c:pt idx="4">
                  <c:v>119.49480435731518</c:v>
                </c:pt>
                <c:pt idx="5">
                  <c:v>270.12956142507846</c:v>
                </c:pt>
                <c:pt idx="6">
                  <c:v>331.10658511555431</c:v>
                </c:pt>
                <c:pt idx="7">
                  <c:v>357.7829350127007</c:v>
                </c:pt>
                <c:pt idx="8">
                  <c:v>411.57125079821435</c:v>
                </c:pt>
                <c:pt idx="9">
                  <c:v>422.07687640575335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C-FA4C-B195-62F657FEB194}"/>
            </c:ext>
          </c:extLst>
        </c:ser>
        <c:ser>
          <c:idx val="0"/>
          <c:order val="1"/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[1]Graphs!$B$18:$B$27</c:f>
              <c:strCache>
                <c:ptCount val="10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2002-2006</c:v>
                </c:pt>
                <c:pt idx="4">
                  <c:v>1997-2001</c:v>
                </c:pt>
                <c:pt idx="5">
                  <c:v>1992-1996</c:v>
                </c:pt>
                <c:pt idx="6">
                  <c:v>1987-1991</c:v>
                </c:pt>
                <c:pt idx="7">
                  <c:v>1982-1986</c:v>
                </c:pt>
                <c:pt idx="8">
                  <c:v>1977-1981</c:v>
                </c:pt>
                <c:pt idx="9">
                  <c:v>1972-1976</c:v>
                </c:pt>
              </c:strCache>
            </c:strRef>
          </c:cat>
          <c:val>
            <c:numRef>
              <c:f>[1]Graphs!$F$18:$F$27</c:f>
              <c:numCache>
                <c:formatCode>_(* #,##0.00_);_(* \(#,##0.00\);_(* "-"??_);_(@_)</c:formatCode>
                <c:ptCount val="10"/>
                <c:pt idx="0">
                  <c:v>52.065095908835659</c:v>
                </c:pt>
                <c:pt idx="1">
                  <c:v>101.59713195337463</c:v>
                </c:pt>
                <c:pt idx="2">
                  <c:v>99.665624327358117</c:v>
                </c:pt>
                <c:pt idx="3">
                  <c:v>1047.3993101601161</c:v>
                </c:pt>
                <c:pt idx="4">
                  <c:v>119.49480435731518</c:v>
                </c:pt>
                <c:pt idx="5">
                  <c:v>270.12956142507846</c:v>
                </c:pt>
                <c:pt idx="6">
                  <c:v>331.10658511555431</c:v>
                </c:pt>
                <c:pt idx="7">
                  <c:v>357.7829350127007</c:v>
                </c:pt>
                <c:pt idx="8">
                  <c:v>411.57125079821435</c:v>
                </c:pt>
                <c:pt idx="9">
                  <c:v>422.07687640575335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C-FA4C-B195-62F657FE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sodium</a:t>
            </a:r>
            <a:r>
              <a:rPr lang="en-US" baseline="0"/>
              <a:t> (Na)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([1]Graphs!$F$18:$F$20,[1]Graphs!$F$22:$F$27)</c:f>
              <c:numCache>
                <c:formatCode>_(* #,##0.00_);_(* \(#,##0.00\);_(* "-"??_);_(@_)</c:formatCode>
                <c:ptCount val="9"/>
                <c:pt idx="0">
                  <c:v>52.065095908835659</c:v>
                </c:pt>
                <c:pt idx="1">
                  <c:v>101.59713195337463</c:v>
                </c:pt>
                <c:pt idx="2">
                  <c:v>99.665624327358117</c:v>
                </c:pt>
                <c:pt idx="3">
                  <c:v>119.49480435731518</c:v>
                </c:pt>
                <c:pt idx="4">
                  <c:v>270.12956142507846</c:v>
                </c:pt>
                <c:pt idx="5">
                  <c:v>331.10658511555431</c:v>
                </c:pt>
                <c:pt idx="6">
                  <c:v>357.7829350127007</c:v>
                </c:pt>
                <c:pt idx="7">
                  <c:v>411.57125079821435</c:v>
                </c:pt>
                <c:pt idx="8">
                  <c:v>422.07687640575335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2-684A-92BF-BD1F194D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magnesium (Mg</a:t>
            </a:r>
            <a:r>
              <a:rPr lang="en-US" baseline="0"/>
              <a:t>)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([1]Graphs!$G$18:$G$20,[1]Graphs!$G$22:$G$27)</c:f>
              <c:numCache>
                <c:formatCode>_(* #,##0.00_);_(* \(#,##0.00\);_(* "-"??_);_(@_)</c:formatCode>
                <c:ptCount val="9"/>
                <c:pt idx="0">
                  <c:v>139.11874642307413</c:v>
                </c:pt>
                <c:pt idx="1">
                  <c:v>105.25706866150153</c:v>
                </c:pt>
                <c:pt idx="2">
                  <c:v>97.741013151151492</c:v>
                </c:pt>
                <c:pt idx="3">
                  <c:v>114.8146924877764</c:v>
                </c:pt>
                <c:pt idx="4">
                  <c:v>260.67227222494824</c:v>
                </c:pt>
                <c:pt idx="5">
                  <c:v>305.05860138682277</c:v>
                </c:pt>
                <c:pt idx="6">
                  <c:v>310.55943471935763</c:v>
                </c:pt>
                <c:pt idx="7">
                  <c:v>350.99251462081821</c:v>
                </c:pt>
                <c:pt idx="8">
                  <c:v>356.30306048696235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4-724B-9960-EC02E7BD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aluminum</a:t>
            </a:r>
            <a:r>
              <a:rPr lang="en-US" baseline="0"/>
              <a:t> (Al)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([1]Graphs!$H$18:$H$20,[1]Graphs!$H$22:$H$27)</c:f>
              <c:numCache>
                <c:formatCode>_(* #,##0.00_);_(* \(#,##0.00\);_(* "-"??_);_(@_)</c:formatCode>
                <c:ptCount val="9"/>
                <c:pt idx="0">
                  <c:v>24.728705290034153</c:v>
                </c:pt>
                <c:pt idx="1">
                  <c:v>9.5090577805593455</c:v>
                </c:pt>
                <c:pt idx="2">
                  <c:v>7.5741976542106189</c:v>
                </c:pt>
                <c:pt idx="3">
                  <c:v>22.962938497555278</c:v>
                </c:pt>
                <c:pt idx="4">
                  <c:v>1.873094171676275</c:v>
                </c:pt>
                <c:pt idx="5">
                  <c:v>51.396692726490478</c:v>
                </c:pt>
                <c:pt idx="6">
                  <c:v>6.5561478682882868</c:v>
                </c:pt>
                <c:pt idx="7">
                  <c:v>22.346232612463417</c:v>
                </c:pt>
                <c:pt idx="8">
                  <c:v>10.282662468045796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9440-B38C-AB79AF36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calcium</a:t>
            </a:r>
            <a:r>
              <a:rPr lang="en-US" baseline="0"/>
              <a:t> (Ca)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([1]Graphs!$I$18:$I$20,[1]Graphs!$I$22:$I$27)</c:f>
              <c:numCache>
                <c:formatCode>_(* #,##0.00_);_(* \(#,##0.00\);_(* "-"??_);_(@_)</c:formatCode>
                <c:ptCount val="9"/>
                <c:pt idx="0">
                  <c:v>2669.079861993192</c:v>
                </c:pt>
                <c:pt idx="1">
                  <c:v>1538.5289495274208</c:v>
                </c:pt>
                <c:pt idx="2">
                  <c:v>1728.4957335678462</c:v>
                </c:pt>
                <c:pt idx="3">
                  <c:v>1349.3309545943018</c:v>
                </c:pt>
                <c:pt idx="4">
                  <c:v>1668.3392695763685</c:v>
                </c:pt>
                <c:pt idx="5">
                  <c:v>1574.2422381022</c:v>
                </c:pt>
                <c:pt idx="6">
                  <c:v>1125.2850375399457</c:v>
                </c:pt>
                <c:pt idx="7">
                  <c:v>1250.2662144063727</c:v>
                </c:pt>
                <c:pt idx="8">
                  <c:v>1236.2225957960197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4-EF4A-B248-428A76FF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chromium</a:t>
            </a:r>
            <a:r>
              <a:rPr lang="en-US" baseline="0"/>
              <a:t> (Cr)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([1]Graphs!$J$18:$J$20,[1]Graphs!$J$22:$J$27)</c:f>
              <c:numCache>
                <c:formatCode>_(* #,##0.00_);_(* \(#,##0.00\);_(* "-"??_);_(@_)</c:formatCode>
                <c:ptCount val="9"/>
                <c:pt idx="0">
                  <c:v>7.6838106532125563</c:v>
                </c:pt>
                <c:pt idx="1">
                  <c:v>1.3663763710340442</c:v>
                </c:pt>
                <c:pt idx="2">
                  <c:v>0.85633016257800976</c:v>
                </c:pt>
                <c:pt idx="3">
                  <c:v>0.46655245078675039</c:v>
                </c:pt>
                <c:pt idx="4">
                  <c:v>0.51317271203425008</c:v>
                </c:pt>
                <c:pt idx="5">
                  <c:v>0.71806773936754986</c:v>
                </c:pt>
                <c:pt idx="6">
                  <c:v>0.67773577474628066</c:v>
                </c:pt>
                <c:pt idx="7">
                  <c:v>1.2115747235479233</c:v>
                </c:pt>
                <c:pt idx="8">
                  <c:v>0.7654419360271244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8C45-935A-98565EB7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manganese (Mn)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([1]Graphs!$K$18:$K$20,[1]Graphs!$K$22:$K$27)</c:f>
              <c:numCache>
                <c:formatCode>_(* #,##0.00_);_(* \(#,##0.00\);_(* "-"??_);_(@_)</c:formatCode>
                <c:ptCount val="9"/>
                <c:pt idx="0">
                  <c:v>4.2317922592569319</c:v>
                </c:pt>
                <c:pt idx="1">
                  <c:v>2.3349040665735528</c:v>
                </c:pt>
                <c:pt idx="2">
                  <c:v>1.888067926025484</c:v>
                </c:pt>
                <c:pt idx="3">
                  <c:v>1.920669286719817</c:v>
                </c:pt>
                <c:pt idx="4">
                  <c:v>2.4947043453159017</c:v>
                </c:pt>
                <c:pt idx="5">
                  <c:v>2.5698346363245239</c:v>
                </c:pt>
                <c:pt idx="6">
                  <c:v>1.4914034172751645</c:v>
                </c:pt>
                <c:pt idx="7">
                  <c:v>1.9683347653381882</c:v>
                </c:pt>
                <c:pt idx="8">
                  <c:v>2.1947184714406047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D-9741-827B-4F0911BB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iron (Fe)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([1]Graphs!$L$18:$L$20,[1]Graphs!$L$22:$L$27)</c:f>
              <c:numCache>
                <c:formatCode>_(* #,##0.00_);_(* \(#,##0.00\);_(* "-"??_);_(@_)</c:formatCode>
                <c:ptCount val="9"/>
                <c:pt idx="0">
                  <c:v>331.97353275205819</c:v>
                </c:pt>
                <c:pt idx="1">
                  <c:v>81.33192684726454</c:v>
                </c:pt>
                <c:pt idx="2">
                  <c:v>64.133404067897885</c:v>
                </c:pt>
                <c:pt idx="3">
                  <c:v>55.207085858468659</c:v>
                </c:pt>
                <c:pt idx="4">
                  <c:v>39.821614816470607</c:v>
                </c:pt>
                <c:pt idx="5">
                  <c:v>135.87782116212492</c:v>
                </c:pt>
                <c:pt idx="6">
                  <c:v>67.356805238502162</c:v>
                </c:pt>
                <c:pt idx="7">
                  <c:v>112.35705482620376</c:v>
                </c:pt>
                <c:pt idx="8">
                  <c:v>120.98046882694197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F948-8FB1-E49EEC8A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nickel (Ni)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([1]Graphs!$M$18:$M$20,[1]Graphs!$M$22:$M$27)</c:f>
              <c:numCache>
                <c:formatCode>_(* #,##0.00_);_(* \(#,##0.00\);_(* "-"??_);_(@_)</c:formatCode>
                <c:ptCount val="9"/>
                <c:pt idx="0">
                  <c:v>2.2874210626614646</c:v>
                </c:pt>
                <c:pt idx="1">
                  <c:v>0.86550725486630675</c:v>
                </c:pt>
                <c:pt idx="2">
                  <c:v>0.75425268373869658</c:v>
                </c:pt>
                <c:pt idx="3">
                  <c:v>0.5309799648349468</c:v>
                </c:pt>
                <c:pt idx="4">
                  <c:v>0.5279554650558127</c:v>
                </c:pt>
                <c:pt idx="5">
                  <c:v>0.80504003403227442</c:v>
                </c:pt>
                <c:pt idx="6">
                  <c:v>0.50012668335108701</c:v>
                </c:pt>
                <c:pt idx="7">
                  <c:v>1.2218165887751598</c:v>
                </c:pt>
                <c:pt idx="8">
                  <c:v>0.56981394388143114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1-4747-B92A-D64C2C17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copper (Cu)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([1]Graphs!$N$18:$N$20,[1]Graphs!$N$22:$N$27)</c:f>
              <c:numCache>
                <c:formatCode>_(* #,##0.00_);_(* \(#,##0.00\);_(* "-"??_);_(@_)</c:formatCode>
                <c:ptCount val="9"/>
                <c:pt idx="0">
                  <c:v>2.7336390618801509</c:v>
                </c:pt>
                <c:pt idx="1">
                  <c:v>1.7716804731562459</c:v>
                </c:pt>
                <c:pt idx="2">
                  <c:v>1.2522153728736758</c:v>
                </c:pt>
                <c:pt idx="3">
                  <c:v>1.1730670010662172</c:v>
                </c:pt>
                <c:pt idx="4">
                  <c:v>0.57395645427198005</c:v>
                </c:pt>
                <c:pt idx="5">
                  <c:v>1.4260834044773678</c:v>
                </c:pt>
                <c:pt idx="6">
                  <c:v>1.0544337573985418</c:v>
                </c:pt>
                <c:pt idx="7">
                  <c:v>1.7964990265256617</c:v>
                </c:pt>
                <c:pt idx="8">
                  <c:v>1.4814349682224082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6440-A774-7E714C1E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zinc (Zn)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([1]Graphs!$O$18:$O$20,[1]Graphs!$O$22:$O$27)</c:f>
              <c:numCache>
                <c:formatCode>_(* #,##0.00_);_(* \(#,##0.00\);_(* "-"??_);_(@_)</c:formatCode>
                <c:ptCount val="9"/>
                <c:pt idx="0">
                  <c:v>9.5319759833098097</c:v>
                </c:pt>
                <c:pt idx="1">
                  <c:v>6.8928808003056696</c:v>
                </c:pt>
                <c:pt idx="2">
                  <c:v>6.2452414559565526</c:v>
                </c:pt>
                <c:pt idx="3">
                  <c:v>5.5164539386927398</c:v>
                </c:pt>
                <c:pt idx="4">
                  <c:v>1.6453846841391591</c:v>
                </c:pt>
                <c:pt idx="5">
                  <c:v>3.3521482416001871</c:v>
                </c:pt>
                <c:pt idx="6">
                  <c:v>2.1431710757705233</c:v>
                </c:pt>
                <c:pt idx="7">
                  <c:v>3.7037619288421793</c:v>
                </c:pt>
                <c:pt idx="8">
                  <c:v>3.3875886036032297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0-0141-A633-F68CCC8D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selenium (Se)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([1]Graphs!$P$18:$P$20,[1]Graphs!$P$22:$P$27)</c:f>
              <c:numCache>
                <c:formatCode>_(* #,##0.00_);_(* \(#,##0.00\);_(* "-"??_);_(@_)</c:formatCode>
                <c:ptCount val="9"/>
                <c:pt idx="0">
                  <c:v>0.26709786619898673</c:v>
                </c:pt>
                <c:pt idx="1">
                  <c:v>0.66360074646797262</c:v>
                </c:pt>
                <c:pt idx="2">
                  <c:v>1.2656145646067598</c:v>
                </c:pt>
                <c:pt idx="3">
                  <c:v>0.40595411917726765</c:v>
                </c:pt>
                <c:pt idx="4">
                  <c:v>0.60636832890931969</c:v>
                </c:pt>
                <c:pt idx="5">
                  <c:v>0.50610008654146244</c:v>
                </c:pt>
                <c:pt idx="6">
                  <c:v>0.27606351732924422</c:v>
                </c:pt>
                <c:pt idx="7">
                  <c:v>0.32982599315119576</c:v>
                </c:pt>
                <c:pt idx="8">
                  <c:v>0.74715261543178613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F-9041-BDC0-95D779D7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strontium (Sr)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([1]Graphs!$Q$18:$Q$20,[1]Graphs!$Q$22:$Q$27)</c:f>
              <c:numCache>
                <c:formatCode>_(* #,##0.00_);_(* \(#,##0.00\);_(* "-"??_);_(@_)</c:formatCode>
                <c:ptCount val="9"/>
                <c:pt idx="0">
                  <c:v>10.342130648557923</c:v>
                </c:pt>
                <c:pt idx="1">
                  <c:v>7.4757596093777323</c:v>
                </c:pt>
                <c:pt idx="2">
                  <c:v>6.5765669242655402</c:v>
                </c:pt>
                <c:pt idx="3">
                  <c:v>7.3787737787273979</c:v>
                </c:pt>
                <c:pt idx="4">
                  <c:v>10.559109301116255</c:v>
                </c:pt>
                <c:pt idx="5">
                  <c:v>9.2216855147019512</c:v>
                </c:pt>
                <c:pt idx="6">
                  <c:v>8.7233634961429978</c:v>
                </c:pt>
                <c:pt idx="7">
                  <c:v>8.4059160531690598</c:v>
                </c:pt>
                <c:pt idx="8">
                  <c:v>7.5866811358440653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9-C046-B13C-FEC697B3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barium (Ba)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([1]Graphs!$R$18:$R$20,[1]Graphs!$R$22:$R$27)</c:f>
              <c:numCache>
                <c:formatCode>_(* #,##0.00_);_(* \(#,##0.00\);_(* "-"??_);_(@_)</c:formatCode>
                <c:ptCount val="9"/>
                <c:pt idx="0">
                  <c:v>4.3393909257351968</c:v>
                </c:pt>
                <c:pt idx="1">
                  <c:v>2.2413723506991987</c:v>
                </c:pt>
                <c:pt idx="2">
                  <c:v>2.1243809438635122</c:v>
                </c:pt>
                <c:pt idx="3">
                  <c:v>2.5764927551915515</c:v>
                </c:pt>
                <c:pt idx="4">
                  <c:v>3.6360063332539454</c:v>
                </c:pt>
                <c:pt idx="5">
                  <c:v>3.4998700285181612</c:v>
                </c:pt>
                <c:pt idx="6">
                  <c:v>2.606429445925857</c:v>
                </c:pt>
                <c:pt idx="7">
                  <c:v>2.4641169080047929</c:v>
                </c:pt>
                <c:pt idx="8">
                  <c:v>2.2387483173182714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9B48-8A26-D99A707B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lead (Pb)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([1]Graphs!$B$18:$B$20,[1]Graphs!$B$22:$B$27)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([1]Graphs!$S$18:$S$20,[1]Graphs!$S$22:$S$27)</c:f>
              <c:numCache>
                <c:formatCode>_(* #,##0.00_);_(* \(#,##0.00\);_(* "-"??_);_(@_)</c:formatCode>
                <c:ptCount val="9"/>
                <c:pt idx="0">
                  <c:v>0.14538478641210251</c:v>
                </c:pt>
                <c:pt idx="1">
                  <c:v>0.11684686823723672</c:v>
                </c:pt>
                <c:pt idx="2">
                  <c:v>0.10275961950936119</c:v>
                </c:pt>
                <c:pt idx="3">
                  <c:v>0.13712119971012363</c:v>
                </c:pt>
                <c:pt idx="4">
                  <c:v>9.5399257077041652E-2</c:v>
                </c:pt>
                <c:pt idx="5">
                  <c:v>0.24094384949076703</c:v>
                </c:pt>
                <c:pt idx="6">
                  <c:v>0.10518690051762285</c:v>
                </c:pt>
                <c:pt idx="7">
                  <c:v>0.1249507557722874</c:v>
                </c:pt>
                <c:pt idx="8">
                  <c:v>0.12592535921012607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6-A64C-8DC6-3E9A2EB2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Concentrations of Sr, Ba, Mn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Strontium (Sr)</c:v>
          </c:tx>
          <c:spPr>
            <a:ln w="19050">
              <a:noFill/>
            </a:ln>
          </c:spPr>
          <c:cat>
            <c:strRef>
              <c:f>[1]Graphs!$C$39:$C$47</c:f>
              <c:strCache>
                <c:ptCount val="9"/>
                <c:pt idx="0">
                  <c:v>1972-1976</c:v>
                </c:pt>
                <c:pt idx="1">
                  <c:v>1977-1981</c:v>
                </c:pt>
                <c:pt idx="2">
                  <c:v>1982-1986</c:v>
                </c:pt>
                <c:pt idx="3">
                  <c:v>1987-1991</c:v>
                </c:pt>
                <c:pt idx="4">
                  <c:v>1992-1996</c:v>
                </c:pt>
                <c:pt idx="5">
                  <c:v>1997-2001</c:v>
                </c:pt>
                <c:pt idx="6">
                  <c:v>2007-2011</c:v>
                </c:pt>
                <c:pt idx="7">
                  <c:v>2012-2016</c:v>
                </c:pt>
                <c:pt idx="8">
                  <c:v>2017-2021</c:v>
                </c:pt>
              </c:strCache>
            </c:strRef>
          </c:cat>
          <c:val>
            <c:numRef>
              <c:f>[1]Graphs!$G$39:$G$47</c:f>
              <c:numCache>
                <c:formatCode>_(* #,##0.00_);_(* \(#,##0.00\);_(* "-"??_);_(@_)</c:formatCode>
                <c:ptCount val="9"/>
                <c:pt idx="0">
                  <c:v>7.5866811358440653</c:v>
                </c:pt>
                <c:pt idx="1">
                  <c:v>8.4059160531690598</c:v>
                </c:pt>
                <c:pt idx="2">
                  <c:v>8.7233634961429978</c:v>
                </c:pt>
                <c:pt idx="3">
                  <c:v>9.2216855147019512</c:v>
                </c:pt>
                <c:pt idx="4">
                  <c:v>10.559109301116255</c:v>
                </c:pt>
                <c:pt idx="5">
                  <c:v>7.3787737787273979</c:v>
                </c:pt>
                <c:pt idx="6">
                  <c:v>6.5765669242655402</c:v>
                </c:pt>
                <c:pt idx="7">
                  <c:v>7.4757596093777323</c:v>
                </c:pt>
                <c:pt idx="8">
                  <c:v>10.342130648557923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C-2D44-BB5A-1793D9F69733}"/>
            </c:ext>
          </c:extLst>
        </c:ser>
        <c:ser>
          <c:idx val="1"/>
          <c:order val="1"/>
          <c:tx>
            <c:v>Barium (Ba)</c:v>
          </c:tx>
          <c:spPr>
            <a:ln w="19050">
              <a:noFill/>
            </a:ln>
          </c:spPr>
          <c:cat>
            <c:strRef>
              <c:f>[1]Graphs!$C$39:$C$47</c:f>
              <c:strCache>
                <c:ptCount val="9"/>
                <c:pt idx="0">
                  <c:v>1972-1976</c:v>
                </c:pt>
                <c:pt idx="1">
                  <c:v>1977-1981</c:v>
                </c:pt>
                <c:pt idx="2">
                  <c:v>1982-1986</c:v>
                </c:pt>
                <c:pt idx="3">
                  <c:v>1987-1991</c:v>
                </c:pt>
                <c:pt idx="4">
                  <c:v>1992-1996</c:v>
                </c:pt>
                <c:pt idx="5">
                  <c:v>1997-2001</c:v>
                </c:pt>
                <c:pt idx="6">
                  <c:v>2007-2011</c:v>
                </c:pt>
                <c:pt idx="7">
                  <c:v>2012-2016</c:v>
                </c:pt>
                <c:pt idx="8">
                  <c:v>2017-2021</c:v>
                </c:pt>
              </c:strCache>
            </c:strRef>
          </c:cat>
          <c:val>
            <c:numRef>
              <c:f>[1]Graphs!$H$39:$H$47</c:f>
              <c:numCache>
                <c:formatCode>_(* #,##0.00_);_(* \(#,##0.00\);_(* "-"??_);_(@_)</c:formatCode>
                <c:ptCount val="9"/>
                <c:pt idx="0">
                  <c:v>2.2387483173182714</c:v>
                </c:pt>
                <c:pt idx="1">
                  <c:v>2.4641169080047929</c:v>
                </c:pt>
                <c:pt idx="2">
                  <c:v>2.606429445925857</c:v>
                </c:pt>
                <c:pt idx="3">
                  <c:v>3.4998700285181612</c:v>
                </c:pt>
                <c:pt idx="4">
                  <c:v>3.6360063332539454</c:v>
                </c:pt>
                <c:pt idx="5">
                  <c:v>2.5764927551915515</c:v>
                </c:pt>
                <c:pt idx="6">
                  <c:v>2.1243809438635122</c:v>
                </c:pt>
                <c:pt idx="7">
                  <c:v>2.2413723506991987</c:v>
                </c:pt>
                <c:pt idx="8">
                  <c:v>4.3393909257351968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C-2D44-BB5A-1793D9F69733}"/>
            </c:ext>
          </c:extLst>
        </c:ser>
        <c:ser>
          <c:idx val="2"/>
          <c:order val="2"/>
          <c:tx>
            <c:v>Manganese (Mn)</c:v>
          </c:tx>
          <c:spPr>
            <a:ln w="19050">
              <a:noFill/>
            </a:ln>
          </c:spPr>
          <c:val>
            <c:numRef>
              <c:f>[1]Graphs!$I$39:$I$47</c:f>
              <c:numCache>
                <c:formatCode>_(* #,##0.00_);_(* \(#,##0.00\);_(* "-"??_);_(@_)</c:formatCode>
                <c:ptCount val="9"/>
                <c:pt idx="0">
                  <c:v>2.1947184714406047</c:v>
                </c:pt>
                <c:pt idx="1">
                  <c:v>1.9683347653381882</c:v>
                </c:pt>
                <c:pt idx="2">
                  <c:v>1.4914034172751645</c:v>
                </c:pt>
                <c:pt idx="3">
                  <c:v>2.5698346363245239</c:v>
                </c:pt>
                <c:pt idx="4">
                  <c:v>2.4947043453159017</c:v>
                </c:pt>
                <c:pt idx="5">
                  <c:v>1.920669286719817</c:v>
                </c:pt>
                <c:pt idx="6">
                  <c:v>1.888067926025484</c:v>
                </c:pt>
                <c:pt idx="7">
                  <c:v>2.3349040665735528</c:v>
                </c:pt>
                <c:pt idx="8">
                  <c:v>4.2317922592569319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C-2D44-BB5A-1793D9F6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Concentrations of Na and Mg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Sodium (Na)</c:v>
          </c:tx>
          <c:spPr>
            <a:ln w="19050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strRef>
              <c:f>[1]Graphs!$C$39:$C$47</c:f>
              <c:strCache>
                <c:ptCount val="9"/>
                <c:pt idx="0">
                  <c:v>1972-1976</c:v>
                </c:pt>
                <c:pt idx="1">
                  <c:v>1977-1981</c:v>
                </c:pt>
                <c:pt idx="2">
                  <c:v>1982-1986</c:v>
                </c:pt>
                <c:pt idx="3">
                  <c:v>1987-1991</c:v>
                </c:pt>
                <c:pt idx="4">
                  <c:v>1992-1996</c:v>
                </c:pt>
                <c:pt idx="5">
                  <c:v>1997-2001</c:v>
                </c:pt>
                <c:pt idx="6">
                  <c:v>2007-2011</c:v>
                </c:pt>
                <c:pt idx="7">
                  <c:v>2012-2016</c:v>
                </c:pt>
                <c:pt idx="8">
                  <c:v>2017-2021</c:v>
                </c:pt>
              </c:strCache>
            </c:strRef>
          </c:cat>
          <c:val>
            <c:numRef>
              <c:f>[1]Graphs!$D$39:$D$47</c:f>
              <c:numCache>
                <c:formatCode>_(* #,##0.00_);_(* \(#,##0.00\);_(* "-"??_);_(@_)</c:formatCode>
                <c:ptCount val="9"/>
                <c:pt idx="0">
                  <c:v>422.07687640575335</c:v>
                </c:pt>
                <c:pt idx="1">
                  <c:v>411.57125079821435</c:v>
                </c:pt>
                <c:pt idx="2">
                  <c:v>357.7829350127007</c:v>
                </c:pt>
                <c:pt idx="3">
                  <c:v>331.10658511555431</c:v>
                </c:pt>
                <c:pt idx="4">
                  <c:v>270.12956142507846</c:v>
                </c:pt>
                <c:pt idx="5">
                  <c:v>119.49480435731518</c:v>
                </c:pt>
                <c:pt idx="6">
                  <c:v>99.665624327358117</c:v>
                </c:pt>
                <c:pt idx="7">
                  <c:v>101.59713195337463</c:v>
                </c:pt>
                <c:pt idx="8">
                  <c:v>52.065095908835659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0-CB4A-8E17-A74EE053B709}"/>
            </c:ext>
          </c:extLst>
        </c:ser>
        <c:ser>
          <c:idx val="1"/>
          <c:order val="1"/>
          <c:tx>
            <c:v>Magnesium (Mg)</c:v>
          </c:tx>
          <c:spPr>
            <a:ln w="19050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val>
            <c:numRef>
              <c:f>[1]Graphs!$E$39:$E$47</c:f>
              <c:numCache>
                <c:formatCode>_(* #,##0.00_);_(* \(#,##0.00\);_(* "-"??_);_(@_)</c:formatCode>
                <c:ptCount val="9"/>
                <c:pt idx="0">
                  <c:v>356.30306048696235</c:v>
                </c:pt>
                <c:pt idx="1">
                  <c:v>350.99251462081821</c:v>
                </c:pt>
                <c:pt idx="2">
                  <c:v>310.55943471935763</c:v>
                </c:pt>
                <c:pt idx="3">
                  <c:v>305.05860138682277</c:v>
                </c:pt>
                <c:pt idx="4">
                  <c:v>260.67227222494824</c:v>
                </c:pt>
                <c:pt idx="5">
                  <c:v>114.8146924877764</c:v>
                </c:pt>
                <c:pt idx="6">
                  <c:v>97.741013151151492</c:v>
                </c:pt>
                <c:pt idx="7">
                  <c:v>105.25706866150153</c:v>
                </c:pt>
                <c:pt idx="8">
                  <c:v>139.11874642307413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D0-CB4A-8E17-A74EE053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magnesium</a:t>
            </a:r>
            <a:r>
              <a:rPr lang="en-US" baseline="0"/>
              <a:t> (Mg)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[1]Graphs!$C$39:$C$47</c:f>
              <c:strCache>
                <c:ptCount val="9"/>
                <c:pt idx="0">
                  <c:v>1972-1976</c:v>
                </c:pt>
                <c:pt idx="1">
                  <c:v>1977-1981</c:v>
                </c:pt>
                <c:pt idx="2">
                  <c:v>1982-1986</c:v>
                </c:pt>
                <c:pt idx="3">
                  <c:v>1987-1991</c:v>
                </c:pt>
                <c:pt idx="4">
                  <c:v>1992-1996</c:v>
                </c:pt>
                <c:pt idx="5">
                  <c:v>1997-2001</c:v>
                </c:pt>
                <c:pt idx="6">
                  <c:v>2007-2011</c:v>
                </c:pt>
                <c:pt idx="7">
                  <c:v>2012-2016</c:v>
                </c:pt>
                <c:pt idx="8">
                  <c:v>2017-2021</c:v>
                </c:pt>
              </c:strCache>
            </c:strRef>
          </c:cat>
          <c:val>
            <c:numRef>
              <c:f>[1]Graphs!$E$39:$E$47</c:f>
              <c:numCache>
                <c:formatCode>_(* #,##0.00_);_(* \(#,##0.00\);_(* "-"??_);_(@_)</c:formatCode>
                <c:ptCount val="9"/>
                <c:pt idx="0">
                  <c:v>356.30306048696235</c:v>
                </c:pt>
                <c:pt idx="1">
                  <c:v>350.99251462081821</c:v>
                </c:pt>
                <c:pt idx="2">
                  <c:v>310.55943471935763</c:v>
                </c:pt>
                <c:pt idx="3">
                  <c:v>305.05860138682277</c:v>
                </c:pt>
                <c:pt idx="4">
                  <c:v>260.67227222494824</c:v>
                </c:pt>
                <c:pt idx="5">
                  <c:v>114.8146924877764</c:v>
                </c:pt>
                <c:pt idx="6">
                  <c:v>97.741013151151492</c:v>
                </c:pt>
                <c:pt idx="7">
                  <c:v>105.25706866150153</c:v>
                </c:pt>
                <c:pt idx="8">
                  <c:v>139.11874642307413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8-3D48-B9A0-86A53DFA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of zinc</a:t>
            </a:r>
            <a:r>
              <a:rPr lang="en-US" baseline="0"/>
              <a:t> (Zn)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[1]Graphs!$C$39:$C$47</c:f>
              <c:strCache>
                <c:ptCount val="9"/>
                <c:pt idx="0">
                  <c:v>1972-1976</c:v>
                </c:pt>
                <c:pt idx="1">
                  <c:v>1977-1981</c:v>
                </c:pt>
                <c:pt idx="2">
                  <c:v>1982-1986</c:v>
                </c:pt>
                <c:pt idx="3">
                  <c:v>1987-1991</c:v>
                </c:pt>
                <c:pt idx="4">
                  <c:v>1992-1996</c:v>
                </c:pt>
                <c:pt idx="5">
                  <c:v>1997-2001</c:v>
                </c:pt>
                <c:pt idx="6">
                  <c:v>2007-2011</c:v>
                </c:pt>
                <c:pt idx="7">
                  <c:v>2012-2016</c:v>
                </c:pt>
                <c:pt idx="8">
                  <c:v>2017-2021</c:v>
                </c:pt>
              </c:strCache>
            </c:strRef>
          </c:cat>
          <c:val>
            <c:numRef>
              <c:f>[1]Graphs!$F$39:$F$47</c:f>
              <c:numCache>
                <c:formatCode>_(* #,##0.00_);_(* \(#,##0.00\);_(* "-"??_);_(@_)</c:formatCode>
                <c:ptCount val="9"/>
                <c:pt idx="0">
                  <c:v>3387.5886036032298</c:v>
                </c:pt>
                <c:pt idx="1">
                  <c:v>3703.7619288421793</c:v>
                </c:pt>
                <c:pt idx="2">
                  <c:v>2143.1710757705232</c:v>
                </c:pt>
                <c:pt idx="3">
                  <c:v>3352.1482416001872</c:v>
                </c:pt>
                <c:pt idx="4">
                  <c:v>1645.3846841391592</c:v>
                </c:pt>
                <c:pt idx="5">
                  <c:v>5516.4539386927399</c:v>
                </c:pt>
                <c:pt idx="6">
                  <c:v>6245.2414559565523</c:v>
                </c:pt>
                <c:pt idx="7">
                  <c:v>6892.8808003056693</c:v>
                </c:pt>
                <c:pt idx="8">
                  <c:v>9531.9759833098105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6-4B44-B768-CE6FFB92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76304"/>
        <c:axId val="587077952"/>
      </c:lineChart>
      <c:catAx>
        <c:axId val="5870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7952"/>
        <c:crosses val="autoZero"/>
        <c:auto val="1"/>
        <c:lblAlgn val="ctr"/>
        <c:lblOffset val="100"/>
        <c:noMultiLvlLbl val="0"/>
      </c:catAx>
      <c:valAx>
        <c:axId val="587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7630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374086</xdr:colOff>
      <xdr:row>82</xdr:row>
      <xdr:rowOff>169895</xdr:rowOff>
    </xdr:from>
    <xdr:to>
      <xdr:col>8</xdr:col>
      <xdr:colOff>1067253</xdr:colOff>
      <xdr:row>103</xdr:row>
      <xdr:rowOff>182595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3BB9D6-E920-DE46-B0FC-BC4C2821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423978</xdr:colOff>
      <xdr:row>82</xdr:row>
      <xdr:rowOff>78939</xdr:rowOff>
    </xdr:from>
    <xdr:to>
      <xdr:col>18</xdr:col>
      <xdr:colOff>502805</xdr:colOff>
      <xdr:row>103</xdr:row>
      <xdr:rowOff>91639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0EDBC6-4558-154B-BB8A-2D7C67E85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743784</xdr:colOff>
      <xdr:row>2</xdr:row>
      <xdr:rowOff>3704</xdr:rowOff>
    </xdr:from>
    <xdr:to>
      <xdr:col>25</xdr:col>
      <xdr:colOff>328940</xdr:colOff>
      <xdr:row>16</xdr:row>
      <xdr:rowOff>70234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AA224F-87E0-D44E-A05D-4BD2CDCE9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810173</xdr:colOff>
      <xdr:row>18</xdr:row>
      <xdr:rowOff>131379</xdr:rowOff>
    </xdr:from>
    <xdr:to>
      <xdr:col>25</xdr:col>
      <xdr:colOff>395329</xdr:colOff>
      <xdr:row>32</xdr:row>
      <xdr:rowOff>154116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5A92A4-3E5E-884B-AA34-44F92DDE2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675573</xdr:colOff>
      <xdr:row>18</xdr:row>
      <xdr:rowOff>115923</xdr:rowOff>
    </xdr:from>
    <xdr:to>
      <xdr:col>31</xdr:col>
      <xdr:colOff>260729</xdr:colOff>
      <xdr:row>32</xdr:row>
      <xdr:rowOff>138660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D82C65-6A29-814F-BC37-B4F8ACDFF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25</xdr:col>
      <xdr:colOff>406921</xdr:colOff>
      <xdr:row>49</xdr:row>
      <xdr:rowOff>153472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968BF5-6A36-FC4A-9530-8B46F445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635000</xdr:colOff>
      <xdr:row>35</xdr:row>
      <xdr:rowOff>37353</xdr:rowOff>
    </xdr:from>
    <xdr:to>
      <xdr:col>31</xdr:col>
      <xdr:colOff>220157</xdr:colOff>
      <xdr:row>50</xdr:row>
      <xdr:rowOff>4061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58E05F-306D-024F-8569-4F77F5898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37353</xdr:colOff>
      <xdr:row>51</xdr:row>
      <xdr:rowOff>149412</xdr:rowOff>
    </xdr:from>
    <xdr:to>
      <xdr:col>25</xdr:col>
      <xdr:colOff>444274</xdr:colOff>
      <xdr:row>66</xdr:row>
      <xdr:rowOff>116119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FFB3E85-34EF-E24A-AFD4-C91B474EC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52</xdr:row>
      <xdr:rowOff>0</xdr:rowOff>
    </xdr:from>
    <xdr:to>
      <xdr:col>31</xdr:col>
      <xdr:colOff>406921</xdr:colOff>
      <xdr:row>66</xdr:row>
      <xdr:rowOff>153472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21C8F4A-C387-5C44-A037-70BB9915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19</xdr:row>
      <xdr:rowOff>0</xdr:rowOff>
    </xdr:from>
    <xdr:to>
      <xdr:col>37</xdr:col>
      <xdr:colOff>406921</xdr:colOff>
      <xdr:row>33</xdr:row>
      <xdr:rowOff>58697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A8726C0-8176-5647-8AED-7F7B754B7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36</xdr:row>
      <xdr:rowOff>0</xdr:rowOff>
    </xdr:from>
    <xdr:to>
      <xdr:col>37</xdr:col>
      <xdr:colOff>406921</xdr:colOff>
      <xdr:row>50</xdr:row>
      <xdr:rowOff>153472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B2611B1-AE8F-8B45-8F0F-FC7D7AE53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132687</xdr:colOff>
      <xdr:row>52</xdr:row>
      <xdr:rowOff>56865</xdr:rowOff>
    </xdr:from>
    <xdr:to>
      <xdr:col>37</xdr:col>
      <xdr:colOff>539608</xdr:colOff>
      <xdr:row>67</xdr:row>
      <xdr:rowOff>20785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ABFBA45-6D77-2C4A-AEB6-1D133F1B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0</xdr:colOff>
      <xdr:row>19</xdr:row>
      <xdr:rowOff>56865</xdr:rowOff>
    </xdr:from>
    <xdr:to>
      <xdr:col>43</xdr:col>
      <xdr:colOff>406921</xdr:colOff>
      <xdr:row>33</xdr:row>
      <xdr:rowOff>115562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52D8EBF-1AF2-3449-83C6-B1579B1EE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0</xdr:colOff>
      <xdr:row>36</xdr:row>
      <xdr:rowOff>0</xdr:rowOff>
    </xdr:from>
    <xdr:to>
      <xdr:col>43</xdr:col>
      <xdr:colOff>406921</xdr:colOff>
      <xdr:row>50</xdr:row>
      <xdr:rowOff>153472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B26AB2-2ECA-D548-864A-0E641AC9F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0</xdr:colOff>
      <xdr:row>53</xdr:row>
      <xdr:rowOff>0</xdr:rowOff>
    </xdr:from>
    <xdr:to>
      <xdr:col>43</xdr:col>
      <xdr:colOff>406921</xdr:colOff>
      <xdr:row>67</xdr:row>
      <xdr:rowOff>153472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AB56529-36DC-E046-B7C9-055940096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0</xdr:colOff>
      <xdr:row>19</xdr:row>
      <xdr:rowOff>0</xdr:rowOff>
    </xdr:from>
    <xdr:to>
      <xdr:col>49</xdr:col>
      <xdr:colOff>406921</xdr:colOff>
      <xdr:row>33</xdr:row>
      <xdr:rowOff>58697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1A96D45-D149-164D-A4F3-407AE845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44</xdr:col>
      <xdr:colOff>0</xdr:colOff>
      <xdr:row>36</xdr:row>
      <xdr:rowOff>0</xdr:rowOff>
    </xdr:from>
    <xdr:to>
      <xdr:col>49</xdr:col>
      <xdr:colOff>406921</xdr:colOff>
      <xdr:row>50</xdr:row>
      <xdr:rowOff>153472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B84457B-DDEE-D844-8CB2-2DA8AD316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814723</xdr:colOff>
      <xdr:row>35</xdr:row>
      <xdr:rowOff>40219</xdr:rowOff>
    </xdr:from>
    <xdr:to>
      <xdr:col>15</xdr:col>
      <xdr:colOff>603057</xdr:colOff>
      <xdr:row>51</xdr:row>
      <xdr:rowOff>40217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FC81B11-892E-8A41-AC20-5A8A2B8B5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239275</xdr:colOff>
      <xdr:row>50</xdr:row>
      <xdr:rowOff>55218</xdr:rowOff>
    </xdr:from>
    <xdr:to>
      <xdr:col>6</xdr:col>
      <xdr:colOff>753284</xdr:colOff>
      <xdr:row>67</xdr:row>
      <xdr:rowOff>122099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C3C3BB7-CA82-BA43-A18D-4262FFBC2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57727</xdr:colOff>
      <xdr:row>53</xdr:row>
      <xdr:rowOff>43296</xdr:rowOff>
    </xdr:from>
    <xdr:to>
      <xdr:col>11</xdr:col>
      <xdr:colOff>868738</xdr:colOff>
      <xdr:row>68</xdr:row>
      <xdr:rowOff>9155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0780A2F-F199-524C-9CCA-C094996C8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202046</xdr:colOff>
      <xdr:row>53</xdr:row>
      <xdr:rowOff>28864</xdr:rowOff>
    </xdr:from>
    <xdr:to>
      <xdr:col>17</xdr:col>
      <xdr:colOff>464648</xdr:colOff>
      <xdr:row>67</xdr:row>
      <xdr:rowOff>182336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9946A84-4914-1A48-A117-C1CA37C7B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utionM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 Standards (Obselete)"/>
      <sheetName val="Calibration (Obselete)"/>
      <sheetName val="STD set A"/>
      <sheetName val="STD set B"/>
      <sheetName val="Cal A"/>
      <sheetName val="Cal B"/>
      <sheetName val="Unknowns"/>
      <sheetName val="DF"/>
      <sheetName val="Possible Unknown Conc. "/>
      <sheetName val="ICP-MS results"/>
      <sheetName val="Data Reduction"/>
      <sheetName val="Website data"/>
      <sheetName val="Graphs"/>
      <sheetName val="Culled Data"/>
      <sheetName val="Cal Regression"/>
      <sheetName val="NIST 1643f_10x"/>
      <sheetName val="Regression 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I34">
            <v>0.11115810112099374</v>
          </cell>
        </row>
        <row r="76">
          <cell r="AL76">
            <v>11.02</v>
          </cell>
          <cell r="AM76">
            <v>1.1399999999999999</v>
          </cell>
          <cell r="AO76">
            <v>0.42</v>
          </cell>
          <cell r="AP76">
            <v>1.1000000000000001</v>
          </cell>
          <cell r="AS76">
            <v>1.32</v>
          </cell>
          <cell r="AT76">
            <v>18.41</v>
          </cell>
          <cell r="AV76">
            <v>1.07</v>
          </cell>
          <cell r="AX76">
            <v>2.2999999999999998</v>
          </cell>
          <cell r="AY76">
            <v>1.7</v>
          </cell>
          <cell r="AZ76">
            <v>1.92</v>
          </cell>
          <cell r="BB76">
            <v>0.59</v>
          </cell>
          <cell r="BG76">
            <v>6.06</v>
          </cell>
          <cell r="BI76">
            <v>0.94</v>
          </cell>
          <cell r="BK76">
            <v>0.68</v>
          </cell>
          <cell r="BL76">
            <v>3.37</v>
          </cell>
        </row>
        <row r="77">
          <cell r="AL77">
            <v>5.46</v>
          </cell>
          <cell r="AM77">
            <v>1.58</v>
          </cell>
          <cell r="AO77">
            <v>0.43</v>
          </cell>
          <cell r="AP77">
            <v>0.91</v>
          </cell>
          <cell r="AS77">
            <v>0.81</v>
          </cell>
          <cell r="AT77">
            <v>14.33</v>
          </cell>
          <cell r="AV77">
            <v>0.53</v>
          </cell>
          <cell r="AX77">
            <v>0.26</v>
          </cell>
          <cell r="AY77">
            <v>7.06</v>
          </cell>
          <cell r="AZ77">
            <v>1.91</v>
          </cell>
          <cell r="BB77">
            <v>1.48</v>
          </cell>
          <cell r="BG77">
            <v>56.47</v>
          </cell>
          <cell r="BI77">
            <v>1.25</v>
          </cell>
          <cell r="BK77">
            <v>0.26</v>
          </cell>
          <cell r="BL77">
            <v>2.66</v>
          </cell>
        </row>
        <row r="86">
          <cell r="I86">
            <v>-0.88408425013579006</v>
          </cell>
          <cell r="J86">
            <v>20.489224507283637</v>
          </cell>
          <cell r="K86">
            <v>12.134121973649897</v>
          </cell>
          <cell r="L86">
            <v>12.527965190723542</v>
          </cell>
          <cell r="M86">
            <v>12.846790652164112</v>
          </cell>
          <cell r="N86">
            <v>1290.3053968888917</v>
          </cell>
          <cell r="O86">
            <v>1153.3979928585297</v>
          </cell>
          <cell r="P86">
            <v>1230.2911923824315</v>
          </cell>
          <cell r="Q86">
            <v>3.7058771282739098</v>
          </cell>
          <cell r="R86">
            <v>4.0884676820025927</v>
          </cell>
          <cell r="S86">
            <v>0.58729525441243668</v>
          </cell>
          <cell r="T86">
            <v>12.574851287994212</v>
          </cell>
          <cell r="U86">
            <v>12.837413432709976</v>
          </cell>
          <cell r="V86">
            <v>4.9661754229095711</v>
          </cell>
          <cell r="W86">
            <v>1.1365189978410877</v>
          </cell>
          <cell r="X86">
            <v>1.070878461662147</v>
          </cell>
          <cell r="Y86">
            <v>6.7272172363960099</v>
          </cell>
          <cell r="Z86">
            <v>7.1163718437425869</v>
          </cell>
          <cell r="AA86" t="e">
            <v>#VALUE!</v>
          </cell>
          <cell r="AB86">
            <v>-0.20301680118200949</v>
          </cell>
          <cell r="AC86">
            <v>28.066017826224218</v>
          </cell>
          <cell r="AD86">
            <v>0.29782048986330811</v>
          </cell>
          <cell r="AE86">
            <v>0.25524791354153803</v>
          </cell>
          <cell r="AF86">
            <v>0.73751831006766955</v>
          </cell>
          <cell r="AG86">
            <v>0.20442338410012964</v>
          </cell>
          <cell r="AH86">
            <v>0.19785933048223558</v>
          </cell>
          <cell r="AI86">
            <v>6.3239967998682312E-2</v>
          </cell>
        </row>
        <row r="87">
          <cell r="I87">
            <v>150.13178640379064</v>
          </cell>
          <cell r="J87">
            <v>52065.095908835661</v>
          </cell>
          <cell r="K87">
            <v>136776.8930938413</v>
          </cell>
          <cell r="L87">
            <v>139118.74642307413</v>
          </cell>
          <cell r="M87">
            <v>24728.705290034151</v>
          </cell>
          <cell r="N87">
            <v>2624774.528737436</v>
          </cell>
          <cell r="O87">
            <v>2572873.995494979</v>
          </cell>
          <cell r="P87">
            <v>2669079.8619931922</v>
          </cell>
          <cell r="Q87">
            <v>7683.8106532125566</v>
          </cell>
          <cell r="R87">
            <v>8690.1746514504448</v>
          </cell>
          <cell r="S87">
            <v>4231.7922592569321</v>
          </cell>
          <cell r="T87">
            <v>326150.54609558731</v>
          </cell>
          <cell r="U87">
            <v>331973.53275205818</v>
          </cell>
          <cell r="V87">
            <v>2287.4210626614645</v>
          </cell>
          <cell r="W87">
            <v>2733.6390618801511</v>
          </cell>
          <cell r="X87">
            <v>2795.0335951059847</v>
          </cell>
          <cell r="Y87">
            <v>9531.9759833098105</v>
          </cell>
          <cell r="Z87">
            <v>9690.2093163660829</v>
          </cell>
          <cell r="AA87" t="e">
            <v>#VALUE!</v>
          </cell>
          <cell r="AB87">
            <v>2.784273728458158</v>
          </cell>
          <cell r="AC87">
            <v>1062.6950648059212</v>
          </cell>
          <cell r="AD87">
            <v>267.09786619898671</v>
          </cell>
          <cell r="AE87">
            <v>91.079106507190019</v>
          </cell>
          <cell r="AF87">
            <v>10342.130648557923</v>
          </cell>
          <cell r="AG87">
            <v>4216.6018592835298</v>
          </cell>
          <cell r="AH87">
            <v>4339.390925735197</v>
          </cell>
          <cell r="AI87">
            <v>145.3847864121025</v>
          </cell>
        </row>
        <row r="88">
          <cell r="I88">
            <v>39.405318557499669</v>
          </cell>
          <cell r="J88">
            <v>101597.13195337463</v>
          </cell>
          <cell r="K88">
            <v>104714.85581585309</v>
          </cell>
          <cell r="L88">
            <v>105257.06866150153</v>
          </cell>
          <cell r="M88">
            <v>9509.0577805593457</v>
          </cell>
          <cell r="N88">
            <v>1613083.21580408</v>
          </cell>
          <cell r="O88">
            <v>1480241.0686202147</v>
          </cell>
          <cell r="P88">
            <v>1538528.9495274208</v>
          </cell>
          <cell r="Q88">
            <v>1366.3763710340443</v>
          </cell>
          <cell r="R88">
            <v>2201.3841533326272</v>
          </cell>
          <cell r="S88">
            <v>2334.9040665735529</v>
          </cell>
          <cell r="T88">
            <v>76248.681419310509</v>
          </cell>
          <cell r="U88">
            <v>81331.926847264534</v>
          </cell>
          <cell r="V88">
            <v>865.50725486630677</v>
          </cell>
          <cell r="W88">
            <v>1771.6804731562459</v>
          </cell>
          <cell r="X88">
            <v>1777.10260161273</v>
          </cell>
          <cell r="Y88">
            <v>6892.8808003056693</v>
          </cell>
          <cell r="Z88">
            <v>7014.8786905765664</v>
          </cell>
          <cell r="AA88">
            <v>214.71628687677841</v>
          </cell>
          <cell r="AB88">
            <v>0.14246642519412506</v>
          </cell>
          <cell r="AC88">
            <v>2193.9287267049608</v>
          </cell>
          <cell r="AD88">
            <v>663.60074646797261</v>
          </cell>
          <cell r="AE88">
            <v>58.42343411861836</v>
          </cell>
          <cell r="AF88">
            <v>7475.759609377732</v>
          </cell>
          <cell r="AG88">
            <v>2213.5839423597167</v>
          </cell>
          <cell r="AH88">
            <v>2241.3723506991987</v>
          </cell>
          <cell r="AI88">
            <v>116.84686823723672</v>
          </cell>
        </row>
        <row r="89">
          <cell r="I89">
            <v>-40.709180701788171</v>
          </cell>
          <cell r="J89">
            <v>99665.62432735812</v>
          </cell>
          <cell r="K89">
            <v>98216.0754035063</v>
          </cell>
          <cell r="L89">
            <v>97741.013151151492</v>
          </cell>
          <cell r="M89">
            <v>7574.1976542106186</v>
          </cell>
          <cell r="N89">
            <v>1797927.9089120093</v>
          </cell>
          <cell r="O89">
            <v>1632265.1747575151</v>
          </cell>
          <cell r="P89">
            <v>1728495.7335678462</v>
          </cell>
          <cell r="Q89">
            <v>856.33016257800978</v>
          </cell>
          <cell r="R89">
            <v>754.13087290475937</v>
          </cell>
          <cell r="S89">
            <v>1888.067926025484</v>
          </cell>
          <cell r="T89">
            <v>60856.692634989151</v>
          </cell>
          <cell r="U89">
            <v>64133.404067897885</v>
          </cell>
          <cell r="V89">
            <v>754.25268373869653</v>
          </cell>
          <cell r="W89">
            <v>1252.2153728736757</v>
          </cell>
          <cell r="X89">
            <v>1275.35943132173</v>
          </cell>
          <cell r="Y89">
            <v>6245.2414559565523</v>
          </cell>
          <cell r="Z89">
            <v>6353.6530981605965</v>
          </cell>
          <cell r="AA89" t="e">
            <v>#VALUE!</v>
          </cell>
          <cell r="AB89">
            <v>-26.640029382049892</v>
          </cell>
          <cell r="AC89">
            <v>3270.6208912118868</v>
          </cell>
          <cell r="AD89">
            <v>1265.6145646067598</v>
          </cell>
          <cell r="AE89">
            <v>91.224133535515151</v>
          </cell>
          <cell r="AF89">
            <v>6576.5669242655404</v>
          </cell>
          <cell r="AG89">
            <v>2095.1463437186017</v>
          </cell>
          <cell r="AH89">
            <v>2124.3809438635121</v>
          </cell>
          <cell r="AI89">
            <v>102.75961950936119</v>
          </cell>
        </row>
        <row r="90">
          <cell r="I90">
            <v>-1955.5167971606422</v>
          </cell>
          <cell r="J90">
            <v>1047399.3101601161</v>
          </cell>
          <cell r="K90">
            <v>1034399.6733318878</v>
          </cell>
          <cell r="L90">
            <v>1022225.410270531</v>
          </cell>
          <cell r="M90">
            <v>180509.2428148285</v>
          </cell>
          <cell r="N90">
            <v>20275306.583201934</v>
          </cell>
          <cell r="O90">
            <v>18626622.483875826</v>
          </cell>
          <cell r="P90">
            <v>19619134.438538976</v>
          </cell>
          <cell r="Q90">
            <v>11823.479210436299</v>
          </cell>
          <cell r="R90">
            <v>10480.183404852698</v>
          </cell>
          <cell r="S90">
            <v>20062.772838232486</v>
          </cell>
          <cell r="T90">
            <v>695171.05514764204</v>
          </cell>
          <cell r="U90">
            <v>740979.29920901824</v>
          </cell>
          <cell r="V90">
            <v>9727.0298425823221</v>
          </cell>
          <cell r="W90">
            <v>13870.406152277976</v>
          </cell>
          <cell r="X90">
            <v>13796.122513259526</v>
          </cell>
          <cell r="Y90">
            <v>69991.695430715394</v>
          </cell>
          <cell r="Z90">
            <v>71972.592471207347</v>
          </cell>
          <cell r="AA90" t="e">
            <v>#VALUE!</v>
          </cell>
          <cell r="AB90">
            <v>-108.57791903196475</v>
          </cell>
          <cell r="AC90">
            <v>31921.330433760828</v>
          </cell>
          <cell r="AD90">
            <v>15828.605414180951</v>
          </cell>
          <cell r="AE90">
            <v>1080.4142608349819</v>
          </cell>
          <cell r="AF90">
            <v>64172.81037427031</v>
          </cell>
          <cell r="AG90">
            <v>22078.748263816477</v>
          </cell>
          <cell r="AH90">
            <v>22739.047277313792</v>
          </cell>
          <cell r="AI90">
            <v>1598.5426429886563</v>
          </cell>
        </row>
        <row r="91">
          <cell r="I91">
            <v>4.1276155462386948</v>
          </cell>
          <cell r="J91">
            <v>119494.80435731518</v>
          </cell>
          <cell r="K91">
            <v>113112.83362612592</v>
          </cell>
          <cell r="L91">
            <v>114814.6924877764</v>
          </cell>
          <cell r="M91">
            <v>22962.938497555278</v>
          </cell>
          <cell r="N91">
            <v>1393093.039608171</v>
          </cell>
          <cell r="O91">
            <v>1285511.2472824091</v>
          </cell>
          <cell r="P91">
            <v>1349330.9545943018</v>
          </cell>
          <cell r="Q91">
            <v>466.5524507867504</v>
          </cell>
          <cell r="R91">
            <v>398.17419295257974</v>
          </cell>
          <cell r="S91">
            <v>1920.6692867198169</v>
          </cell>
          <cell r="T91">
            <v>51973.554021332769</v>
          </cell>
          <cell r="U91">
            <v>55207.085858468658</v>
          </cell>
          <cell r="V91">
            <v>530.97996483494683</v>
          </cell>
          <cell r="W91">
            <v>1173.0670010662172</v>
          </cell>
          <cell r="X91">
            <v>1209.5354052444416</v>
          </cell>
          <cell r="Y91">
            <v>5516.4539386927399</v>
          </cell>
          <cell r="Z91">
            <v>5683.600791176269</v>
          </cell>
          <cell r="AA91" t="e">
            <v>#VALUE!</v>
          </cell>
          <cell r="AB91">
            <v>-0.13663495432108064</v>
          </cell>
          <cell r="AC91">
            <v>138.27603250910073</v>
          </cell>
          <cell r="AD91">
            <v>405.95411917726767</v>
          </cell>
          <cell r="AE91">
            <v>44.497531164796769</v>
          </cell>
          <cell r="AF91">
            <v>7378.7737787273982</v>
          </cell>
          <cell r="AG91">
            <v>2502.3403333624956</v>
          </cell>
          <cell r="AH91">
            <v>2576.4927551915516</v>
          </cell>
          <cell r="AI91">
            <v>137.12119971012362</v>
          </cell>
        </row>
        <row r="92">
          <cell r="I92">
            <v>-3.8352521348489219</v>
          </cell>
          <cell r="J92">
            <v>270129.56142507849</v>
          </cell>
          <cell r="K92">
            <v>252316.80312580412</v>
          </cell>
          <cell r="L92">
            <v>260672.27222494825</v>
          </cell>
          <cell r="M92">
            <v>1873.094171676275</v>
          </cell>
          <cell r="N92">
            <v>1709657.5233633451</v>
          </cell>
          <cell r="O92">
            <v>1599475.5132647406</v>
          </cell>
          <cell r="P92">
            <v>1668339.2695763684</v>
          </cell>
          <cell r="Q92">
            <v>513.17271203425003</v>
          </cell>
          <cell r="R92">
            <v>513.99907710998957</v>
          </cell>
          <cell r="S92">
            <v>2494.7043453159017</v>
          </cell>
          <cell r="T92">
            <v>37718.974790422239</v>
          </cell>
          <cell r="U92">
            <v>39821.61481647061</v>
          </cell>
          <cell r="V92">
            <v>527.95546505581274</v>
          </cell>
          <cell r="W92">
            <v>573.95645427198008</v>
          </cell>
          <cell r="X92">
            <v>570.10008391852898</v>
          </cell>
          <cell r="Y92">
            <v>1645.3846841391592</v>
          </cell>
          <cell r="Z92">
            <v>1900.6396742009258</v>
          </cell>
          <cell r="AA92">
            <v>308.14235490909698</v>
          </cell>
          <cell r="AB92">
            <v>0.62243653871536608</v>
          </cell>
          <cell r="AC92">
            <v>5086.7361328855704</v>
          </cell>
          <cell r="AD92">
            <v>606.36832890931964</v>
          </cell>
          <cell r="AE92">
            <v>48.617811956009191</v>
          </cell>
          <cell r="AF92">
            <v>10559.109301116256</v>
          </cell>
          <cell r="AG92">
            <v>3512.0515718930155</v>
          </cell>
          <cell r="AH92">
            <v>3636.0063332539453</v>
          </cell>
          <cell r="AI92">
            <v>95.399257077041653</v>
          </cell>
        </row>
        <row r="93">
          <cell r="I93">
            <v>76.264650346705693</v>
          </cell>
          <cell r="J93">
            <v>331106.58511555434</v>
          </cell>
          <cell r="K93">
            <v>298677.71946669725</v>
          </cell>
          <cell r="L93">
            <v>305058.60138682276</v>
          </cell>
          <cell r="M93">
            <v>51396.692726490481</v>
          </cell>
          <cell r="N93">
            <v>1630184.2165800128</v>
          </cell>
          <cell r="O93">
            <v>1519174.3530381031</v>
          </cell>
          <cell r="P93">
            <v>1574242.2381022</v>
          </cell>
          <cell r="Q93">
            <v>718.06773936754985</v>
          </cell>
          <cell r="R93">
            <v>699.27473097265965</v>
          </cell>
          <cell r="S93">
            <v>2569.8346363245241</v>
          </cell>
          <cell r="T93">
            <v>129759.16726611415</v>
          </cell>
          <cell r="U93">
            <v>135877.82116212492</v>
          </cell>
          <cell r="V93">
            <v>805.04003403227443</v>
          </cell>
          <cell r="W93">
            <v>1426.0834044773678</v>
          </cell>
          <cell r="X93">
            <v>1459.2989541985692</v>
          </cell>
          <cell r="Y93">
            <v>3352.1482416001872</v>
          </cell>
          <cell r="Z93">
            <v>3540.5153722559476</v>
          </cell>
          <cell r="AA93" t="e">
            <v>#VALUE!</v>
          </cell>
          <cell r="AB93">
            <v>21.485216109134967</v>
          </cell>
          <cell r="AC93">
            <v>352.04112237404831</v>
          </cell>
          <cell r="AD93">
            <v>506.10008654146242</v>
          </cell>
          <cell r="AE93">
            <v>37.843874346826624</v>
          </cell>
          <cell r="AF93">
            <v>9221.6855147019505</v>
          </cell>
          <cell r="AG93">
            <v>3413.7718272671527</v>
          </cell>
          <cell r="AH93">
            <v>3499.8700285181612</v>
          </cell>
          <cell r="AI93">
            <v>240.94384949076704</v>
          </cell>
        </row>
        <row r="94">
          <cell r="I94">
            <v>84.123872891875152</v>
          </cell>
          <cell r="J94">
            <v>357782.93501270068</v>
          </cell>
          <cell r="K94">
            <v>306135.23713586724</v>
          </cell>
          <cell r="L94">
            <v>310559.43471935764</v>
          </cell>
          <cell r="M94">
            <v>6556.1478682882871</v>
          </cell>
          <cell r="N94">
            <v>1175938.8939306326</v>
          </cell>
          <cell r="O94">
            <v>1096431.5750389213</v>
          </cell>
          <cell r="P94">
            <v>1125285.0375399457</v>
          </cell>
          <cell r="Q94">
            <v>677.73577474628064</v>
          </cell>
          <cell r="R94">
            <v>708.51280141403981</v>
          </cell>
          <cell r="S94">
            <v>1491.4034172751644</v>
          </cell>
          <cell r="T94">
            <v>63124.964071685274</v>
          </cell>
          <cell r="U94">
            <v>67356.805238502158</v>
          </cell>
          <cell r="V94">
            <v>500.12668335108697</v>
          </cell>
          <cell r="W94">
            <v>1054.4337573985417</v>
          </cell>
          <cell r="X94">
            <v>1053.7925693429634</v>
          </cell>
          <cell r="Y94">
            <v>2143.1710757705232</v>
          </cell>
          <cell r="Z94">
            <v>2314.3682866099339</v>
          </cell>
          <cell r="AA94" t="e">
            <v>#VALUE!</v>
          </cell>
          <cell r="AB94">
            <v>11.829919625419942</v>
          </cell>
          <cell r="AC94">
            <v>712.3599297475098</v>
          </cell>
          <cell r="AD94">
            <v>276.06351732924423</v>
          </cell>
          <cell r="AE94">
            <v>34.688273806786931</v>
          </cell>
          <cell r="AF94">
            <v>8723.363496142998</v>
          </cell>
          <cell r="AG94">
            <v>2536.5399478678205</v>
          </cell>
          <cell r="AH94">
            <v>2606.4294459258572</v>
          </cell>
          <cell r="AI94">
            <v>105.18690051762285</v>
          </cell>
        </row>
        <row r="95">
          <cell r="I95">
            <v>91.228466190756265</v>
          </cell>
          <cell r="J95">
            <v>411571.25079821434</v>
          </cell>
          <cell r="K95">
            <v>346212.97751477442</v>
          </cell>
          <cell r="L95">
            <v>350992.5146208182</v>
          </cell>
          <cell r="M95">
            <v>22346.232612463416</v>
          </cell>
          <cell r="N95">
            <v>1293509.6453658165</v>
          </cell>
          <cell r="O95">
            <v>1211574.7235479231</v>
          </cell>
          <cell r="P95">
            <v>1250266.2144063727</v>
          </cell>
          <cell r="Q95">
            <v>1211.5747235479232</v>
          </cell>
          <cell r="R95">
            <v>1250.6455427481224</v>
          </cell>
          <cell r="S95">
            <v>1968.3347653381882</v>
          </cell>
          <cell r="T95">
            <v>104770.48799121364</v>
          </cell>
          <cell r="U95">
            <v>112357.05482620376</v>
          </cell>
          <cell r="V95">
            <v>1221.8165887751597</v>
          </cell>
          <cell r="W95">
            <v>1796.4990265256617</v>
          </cell>
          <cell r="X95">
            <v>1832.1558906501155</v>
          </cell>
          <cell r="Y95">
            <v>3703.7619288421793</v>
          </cell>
          <cell r="Z95">
            <v>3872.9423692624596</v>
          </cell>
          <cell r="AA95" t="e">
            <v>#VALUE!</v>
          </cell>
          <cell r="AB95">
            <v>17.612214907429578</v>
          </cell>
          <cell r="AC95">
            <v>1087.5343557958345</v>
          </cell>
          <cell r="AD95">
            <v>329.82599315119575</v>
          </cell>
          <cell r="AE95">
            <v>62.209848046919035</v>
          </cell>
          <cell r="AF95">
            <v>8405.9160531690595</v>
          </cell>
          <cell r="AG95">
            <v>2403.8037016666212</v>
          </cell>
          <cell r="AH95">
            <v>2464.116908004793</v>
          </cell>
          <cell r="AI95">
            <v>124.95075577228739</v>
          </cell>
        </row>
        <row r="96">
          <cell r="I96">
            <v>16.758436723284124</v>
          </cell>
          <cell r="J96">
            <v>422076.87640575337</v>
          </cell>
          <cell r="K96">
            <v>346006.85037403117</v>
          </cell>
          <cell r="L96">
            <v>356303.06048696238</v>
          </cell>
          <cell r="M96">
            <v>10282.662468045795</v>
          </cell>
          <cell r="N96">
            <v>1272801.2369866965</v>
          </cell>
          <cell r="O96">
            <v>1182032.0162542763</v>
          </cell>
          <cell r="P96">
            <v>1236222.5957960198</v>
          </cell>
          <cell r="Q96">
            <v>765.44193602712437</v>
          </cell>
          <cell r="R96">
            <v>732.25020605780674</v>
          </cell>
          <cell r="S96">
            <v>2194.7184714406048</v>
          </cell>
          <cell r="T96">
            <v>114071.1699353697</v>
          </cell>
          <cell r="U96">
            <v>120980.46882694197</v>
          </cell>
          <cell r="V96">
            <v>569.8139438814311</v>
          </cell>
          <cell r="W96">
            <v>1481.4349682224081</v>
          </cell>
          <cell r="X96">
            <v>1482.7897327109517</v>
          </cell>
          <cell r="Y96">
            <v>3387.5886036032298</v>
          </cell>
          <cell r="Z96">
            <v>3514.9364655263266</v>
          </cell>
          <cell r="AA96" t="e">
            <v>#VALUE!</v>
          </cell>
          <cell r="AB96">
            <v>12.368999780402913</v>
          </cell>
          <cell r="AC96">
            <v>1822.8356193353911</v>
          </cell>
          <cell r="AD96">
            <v>747.1526154317861</v>
          </cell>
          <cell r="AE96">
            <v>143.19860643905673</v>
          </cell>
          <cell r="AF96">
            <v>7586.6811358440655</v>
          </cell>
          <cell r="AG96">
            <v>2192.6863247077895</v>
          </cell>
          <cell r="AH96">
            <v>2238.7483173182713</v>
          </cell>
          <cell r="AI96">
            <v>125.92535921012606</v>
          </cell>
        </row>
        <row r="97">
          <cell r="I97">
            <v>-329925.40579918883</v>
          </cell>
          <cell r="J97">
            <v>-1409144.3163290161</v>
          </cell>
          <cell r="K97">
            <v>359669.32026062463</v>
          </cell>
          <cell r="L97">
            <v>343426.18966820929</v>
          </cell>
          <cell r="M97">
            <v>-324440.71235239919</v>
          </cell>
          <cell r="N97">
            <v>138615079.38020903</v>
          </cell>
          <cell r="O97">
            <v>128088686.9573321</v>
          </cell>
          <cell r="P97">
            <v>132160017.09283361</v>
          </cell>
          <cell r="Q97">
            <v>-1123.7293073480041</v>
          </cell>
          <cell r="R97">
            <v>29554.059688277717</v>
          </cell>
          <cell r="S97">
            <v>96699.364461859426</v>
          </cell>
          <cell r="T97">
            <v>235208.96896809174</v>
          </cell>
          <cell r="U97">
            <v>280352.21503012907</v>
          </cell>
          <cell r="V97">
            <v>4653.5514398530077</v>
          </cell>
          <cell r="W97">
            <v>37781.09985846209</v>
          </cell>
          <cell r="X97">
            <v>40544.541556652228</v>
          </cell>
          <cell r="Y97">
            <v>365364.9634553676</v>
          </cell>
          <cell r="Z97">
            <v>444471.11893790966</v>
          </cell>
          <cell r="AA97" t="e">
            <v>#VALUE!</v>
          </cell>
          <cell r="AB97">
            <v>-46999.603844027661</v>
          </cell>
          <cell r="AC97">
            <v>5872840.9830239229</v>
          </cell>
          <cell r="AD97">
            <v>11290.030510468403</v>
          </cell>
          <cell r="AE97">
            <v>19517.070680652778</v>
          </cell>
          <cell r="AF97">
            <v>72608.903245575944</v>
          </cell>
          <cell r="AG97">
            <v>49889.615390989864</v>
          </cell>
          <cell r="AH97">
            <v>50986.554080347778</v>
          </cell>
          <cell r="AI97">
            <v>2143.2494392070062</v>
          </cell>
        </row>
        <row r="98">
          <cell r="I98">
            <v>-33153.208241037828</v>
          </cell>
          <cell r="J98">
            <v>273050.90528714145</v>
          </cell>
          <cell r="K98">
            <v>624978.55836683372</v>
          </cell>
          <cell r="L98">
            <v>634135.75336121954</v>
          </cell>
          <cell r="M98">
            <v>125516.00684350228</v>
          </cell>
          <cell r="N98">
            <v>52508188.57008063</v>
          </cell>
          <cell r="O98">
            <v>45931657.619567163</v>
          </cell>
          <cell r="P98">
            <v>48595568.890661225</v>
          </cell>
          <cell r="Q98">
            <v>-2747.1584983157522</v>
          </cell>
          <cell r="R98">
            <v>1421.0301686742391</v>
          </cell>
          <cell r="S98">
            <v>93944.49591967657</v>
          </cell>
          <cell r="T98">
            <v>54672.616477844553</v>
          </cell>
          <cell r="U98">
            <v>48345.827208996161</v>
          </cell>
          <cell r="V98">
            <v>1870.7733137394166</v>
          </cell>
          <cell r="W98">
            <v>15839.866159606963</v>
          </cell>
          <cell r="X98">
            <v>16208.23514006294</v>
          </cell>
          <cell r="Y98">
            <v>118772.98143854544</v>
          </cell>
          <cell r="Z98">
            <v>128596.1542507048</v>
          </cell>
          <cell r="AA98">
            <v>61977.560666547812</v>
          </cell>
          <cell r="AB98">
            <v>-6890.7892332753454</v>
          </cell>
          <cell r="AC98">
            <v>788767.4779255077</v>
          </cell>
          <cell r="AD98">
            <v>867.64422571805846</v>
          </cell>
          <cell r="AE98">
            <v>-6099.9405746692955</v>
          </cell>
          <cell r="AF98">
            <v>36545.532750321676</v>
          </cell>
          <cell r="AG98">
            <v>41581.98999723389</v>
          </cell>
          <cell r="AH98">
            <v>44162.65404110626</v>
          </cell>
          <cell r="AI98">
            <v>636.63317017787017</v>
          </cell>
        </row>
        <row r="99">
          <cell r="I99">
            <v>-3233.282455965234</v>
          </cell>
          <cell r="J99">
            <v>91815.349131226496</v>
          </cell>
          <cell r="K99">
            <v>424316.9024590507</v>
          </cell>
          <cell r="L99">
            <v>429870.25018876197</v>
          </cell>
          <cell r="M99">
            <v>8140.7964126656452</v>
          </cell>
          <cell r="N99">
            <v>11808062.709730539</v>
          </cell>
          <cell r="O99">
            <v>10454691.300045345</v>
          </cell>
          <cell r="P99">
            <v>11010026.073016472</v>
          </cell>
          <cell r="Q99">
            <v>491.36843430667579</v>
          </cell>
          <cell r="R99">
            <v>1437.4943438130417</v>
          </cell>
          <cell r="S99">
            <v>91116.038676373952</v>
          </cell>
          <cell r="T99">
            <v>34225.076378665064</v>
          </cell>
          <cell r="U99">
            <v>37454.245243719408</v>
          </cell>
          <cell r="V99">
            <v>1149.5429800502347</v>
          </cell>
          <cell r="W99">
            <v>4438.5645928581262</v>
          </cell>
          <cell r="X99">
            <v>4594.8810474722213</v>
          </cell>
          <cell r="Y99">
            <v>28795.136376280705</v>
          </cell>
          <cell r="Z99">
            <v>31324.994786482512</v>
          </cell>
          <cell r="AA99" t="e">
            <v>#VALUE!</v>
          </cell>
          <cell r="AB99">
            <v>-681.00497529903873</v>
          </cell>
          <cell r="AC99">
            <v>40333.758881347479</v>
          </cell>
          <cell r="AD99">
            <v>174.14887121283482</v>
          </cell>
          <cell r="AE99">
            <v>-465.04145247693344</v>
          </cell>
          <cell r="AF99">
            <v>13690.030551466027</v>
          </cell>
          <cell r="AG99">
            <v>40354.326835901964</v>
          </cell>
          <cell r="AH99">
            <v>41855.78751837946</v>
          </cell>
          <cell r="AI99">
            <v>208.76473872803513</v>
          </cell>
        </row>
        <row r="100">
          <cell r="I100">
            <v>-283.85101106474195</v>
          </cell>
          <cell r="J100">
            <v>17099.347318041837</v>
          </cell>
          <cell r="K100">
            <v>325745.79618288006</v>
          </cell>
          <cell r="L100">
            <v>329621.52520261967</v>
          </cell>
          <cell r="M100">
            <v>3185.4801371764929</v>
          </cell>
          <cell r="N100">
            <v>2395569.6512486022</v>
          </cell>
          <cell r="O100">
            <v>2205474.3707566098</v>
          </cell>
          <cell r="P100">
            <v>2323591.8265962945</v>
          </cell>
          <cell r="Q100">
            <v>185.29675884850514</v>
          </cell>
          <cell r="R100">
            <v>115.12760773874254</v>
          </cell>
          <cell r="S100">
            <v>81537.956234332247</v>
          </cell>
          <cell r="T100">
            <v>7709.0095787869113</v>
          </cell>
          <cell r="U100">
            <v>8146.4132824432436</v>
          </cell>
          <cell r="V100">
            <v>808.55089692759066</v>
          </cell>
          <cell r="W100">
            <v>1543.0938254306288</v>
          </cell>
          <cell r="X100">
            <v>1604.1826971227158</v>
          </cell>
          <cell r="Y100">
            <v>5060.5947486314853</v>
          </cell>
          <cell r="Z100">
            <v>7369.4218932478188</v>
          </cell>
          <cell r="AA100" t="e">
            <v>#VALUE!</v>
          </cell>
          <cell r="AB100">
            <v>0.33645019061835152</v>
          </cell>
          <cell r="AC100">
            <v>1161.0576791991493</v>
          </cell>
          <cell r="AD100">
            <v>261.33487104530207</v>
          </cell>
          <cell r="AE100">
            <v>-64.577027809852538</v>
          </cell>
          <cell r="AF100">
            <v>8024.6046561085686</v>
          </cell>
          <cell r="AG100">
            <v>35896.633063779132</v>
          </cell>
          <cell r="AH100">
            <v>37133.175179600832</v>
          </cell>
          <cell r="AI100">
            <v>66.127319417748396</v>
          </cell>
        </row>
        <row r="101">
          <cell r="I101">
            <v>-135.00705664425519</v>
          </cell>
          <cell r="J101">
            <v>9890.1581102968266</v>
          </cell>
          <cell r="K101">
            <v>315443.02808349673</v>
          </cell>
          <cell r="L101">
            <v>325406.31120754807</v>
          </cell>
          <cell r="M101">
            <v>3068.5083896734236</v>
          </cell>
          <cell r="N101">
            <v>1836351.9079100112</v>
          </cell>
          <cell r="O101">
            <v>1715695.6352150778</v>
          </cell>
          <cell r="P101">
            <v>1797961.2756888962</v>
          </cell>
          <cell r="Q101">
            <v>173.9461264685292</v>
          </cell>
          <cell r="R101">
            <v>200.27113142015105</v>
          </cell>
          <cell r="S101">
            <v>79139.546135813231</v>
          </cell>
          <cell r="T101">
            <v>6867.3528542199674</v>
          </cell>
          <cell r="U101">
            <v>7590.3764277176379</v>
          </cell>
          <cell r="V101">
            <v>759.76889290930887</v>
          </cell>
          <cell r="W101">
            <v>1370.1799452250409</v>
          </cell>
          <cell r="X101">
            <v>1384.8049479759418</v>
          </cell>
          <cell r="Y101">
            <v>3595.0084887058606</v>
          </cell>
          <cell r="Z101">
            <v>5839.032348297239</v>
          </cell>
          <cell r="AA101" t="e">
            <v>#VALUE!</v>
          </cell>
          <cell r="AB101">
            <v>-25.49320792016437</v>
          </cell>
          <cell r="AC101">
            <v>1527.398724797227</v>
          </cell>
          <cell r="AD101">
            <v>231.7148873345883</v>
          </cell>
          <cell r="AE101">
            <v>39.95367939011777</v>
          </cell>
          <cell r="AF101">
            <v>7812.4936569969477</v>
          </cell>
          <cell r="AG101">
            <v>35913.522380181355</v>
          </cell>
          <cell r="AH101">
            <v>36608.21001084915</v>
          </cell>
          <cell r="AI101">
            <v>61.150792752204957</v>
          </cell>
        </row>
        <row r="102">
          <cell r="I102">
            <v>-2953.293718950611</v>
          </cell>
          <cell r="J102">
            <v>438483.71550953295</v>
          </cell>
          <cell r="K102">
            <v>1762171.1393419781</v>
          </cell>
          <cell r="L102">
            <v>1762171.1393419781</v>
          </cell>
          <cell r="M102">
            <v>662628.11927849369</v>
          </cell>
          <cell r="N102">
            <v>2266937.276963417</v>
          </cell>
          <cell r="O102">
            <v>2098289.694075135</v>
          </cell>
          <cell r="P102">
            <v>2170847.37508521</v>
          </cell>
          <cell r="Q102">
            <v>2414.0136573892446</v>
          </cell>
          <cell r="R102">
            <v>3325.8872160293731</v>
          </cell>
          <cell r="S102">
            <v>70518.221868169974</v>
          </cell>
          <cell r="T102">
            <v>2655218.9212876013</v>
          </cell>
          <cell r="U102">
            <v>2729737.6207033531</v>
          </cell>
          <cell r="V102">
            <v>3418.0550810962254</v>
          </cell>
          <cell r="W102">
            <v>10807.172433689786</v>
          </cell>
          <cell r="X102">
            <v>11001.313255851879</v>
          </cell>
          <cell r="Y102">
            <v>67184.490578517885</v>
          </cell>
          <cell r="Z102">
            <v>67282.541498801773</v>
          </cell>
          <cell r="AA102">
            <v>6224.2724196210092</v>
          </cell>
          <cell r="AB102">
            <v>-230.22356082656157</v>
          </cell>
          <cell r="AC102">
            <v>22002.626511703758</v>
          </cell>
          <cell r="AD102">
            <v>424.36438298865352</v>
          </cell>
          <cell r="AE102">
            <v>670.66829474177223</v>
          </cell>
          <cell r="AF102">
            <v>14223.266496380331</v>
          </cell>
          <cell r="AG102">
            <v>16339.205356106568</v>
          </cell>
          <cell r="AH102">
            <v>16792.200607818115</v>
          </cell>
          <cell r="AI102">
            <v>2729.7376207033535</v>
          </cell>
        </row>
      </sheetData>
      <sheetData sheetId="11"/>
      <sheetData sheetId="12">
        <row r="18">
          <cell r="B18" t="str">
            <v>2017-2021</v>
          </cell>
          <cell r="F18">
            <v>52.065095908835659</v>
          </cell>
          <cell r="G18">
            <v>139.11874642307413</v>
          </cell>
          <cell r="H18">
            <v>24.728705290034153</v>
          </cell>
          <cell r="I18">
            <v>2669.079861993192</v>
          </cell>
          <cell r="J18">
            <v>7.6838106532125563</v>
          </cell>
          <cell r="K18">
            <v>4.2317922592569319</v>
          </cell>
          <cell r="L18">
            <v>331.97353275205819</v>
          </cell>
          <cell r="M18">
            <v>2.2874210626614646</v>
          </cell>
          <cell r="N18">
            <v>2.7336390618801509</v>
          </cell>
          <cell r="O18">
            <v>9.5319759833098097</v>
          </cell>
          <cell r="P18">
            <v>0.26709786619898673</v>
          </cell>
          <cell r="Q18">
            <v>10.342130648557923</v>
          </cell>
          <cell r="R18">
            <v>4.3393909257351968</v>
          </cell>
          <cell r="S18">
            <v>0.14538478641210251</v>
          </cell>
        </row>
        <row r="19">
          <cell r="B19" t="str">
            <v>2012-2016</v>
          </cell>
          <cell r="F19">
            <v>101.59713195337463</v>
          </cell>
          <cell r="G19">
            <v>105.25706866150153</v>
          </cell>
          <cell r="H19">
            <v>9.5090577805593455</v>
          </cell>
          <cell r="I19">
            <v>1538.5289495274208</v>
          </cell>
          <cell r="J19">
            <v>1.3663763710340442</v>
          </cell>
          <cell r="K19">
            <v>2.3349040665735528</v>
          </cell>
          <cell r="L19">
            <v>81.33192684726454</v>
          </cell>
          <cell r="M19">
            <v>0.86550725486630675</v>
          </cell>
          <cell r="N19">
            <v>1.7716804731562459</v>
          </cell>
          <cell r="O19">
            <v>6.8928808003056696</v>
          </cell>
          <cell r="P19">
            <v>0.66360074646797262</v>
          </cell>
          <cell r="Q19">
            <v>7.4757596093777323</v>
          </cell>
          <cell r="R19">
            <v>2.2413723506991987</v>
          </cell>
          <cell r="S19">
            <v>0.11684686823723672</v>
          </cell>
        </row>
        <row r="20">
          <cell r="B20" t="str">
            <v>2007-2011</v>
          </cell>
          <cell r="F20">
            <v>99.665624327358117</v>
          </cell>
          <cell r="G20">
            <v>97.741013151151492</v>
          </cell>
          <cell r="H20">
            <v>7.5741976542106189</v>
          </cell>
          <cell r="I20">
            <v>1728.4957335678462</v>
          </cell>
          <cell r="J20">
            <v>0.85633016257800976</v>
          </cell>
          <cell r="K20">
            <v>1.888067926025484</v>
          </cell>
          <cell r="L20">
            <v>64.133404067897885</v>
          </cell>
          <cell r="M20">
            <v>0.75425268373869658</v>
          </cell>
          <cell r="N20">
            <v>1.2522153728736758</v>
          </cell>
          <cell r="O20">
            <v>6.2452414559565526</v>
          </cell>
          <cell r="P20">
            <v>1.2656145646067598</v>
          </cell>
          <cell r="Q20">
            <v>6.5765669242655402</v>
          </cell>
          <cell r="R20">
            <v>2.1243809438635122</v>
          </cell>
          <cell r="S20">
            <v>0.10275961950936119</v>
          </cell>
        </row>
        <row r="21">
          <cell r="B21" t="str">
            <v>2002-2006</v>
          </cell>
          <cell r="F21">
            <v>1047.3993101601161</v>
          </cell>
        </row>
        <row r="22">
          <cell r="B22" t="str">
            <v>1997-2001</v>
          </cell>
          <cell r="F22">
            <v>119.49480435731518</v>
          </cell>
          <cell r="G22">
            <v>114.8146924877764</v>
          </cell>
          <cell r="H22">
            <v>22.962938497555278</v>
          </cell>
          <cell r="I22">
            <v>1349.3309545943018</v>
          </cell>
          <cell r="J22">
            <v>0.46655245078675039</v>
          </cell>
          <cell r="K22">
            <v>1.920669286719817</v>
          </cell>
          <cell r="L22">
            <v>55.207085858468659</v>
          </cell>
          <cell r="M22">
            <v>0.5309799648349468</v>
          </cell>
          <cell r="N22">
            <v>1.1730670010662172</v>
          </cell>
          <cell r="O22">
            <v>5.5164539386927398</v>
          </cell>
          <cell r="P22">
            <v>0.40595411917726765</v>
          </cell>
          <cell r="Q22">
            <v>7.3787737787273979</v>
          </cell>
          <cell r="R22">
            <v>2.5764927551915515</v>
          </cell>
          <cell r="S22">
            <v>0.13712119971012363</v>
          </cell>
        </row>
        <row r="23">
          <cell r="B23" t="str">
            <v>1992-1996</v>
          </cell>
          <cell r="F23">
            <v>270.12956142507846</v>
          </cell>
          <cell r="G23">
            <v>260.67227222494824</v>
          </cell>
          <cell r="H23">
            <v>1.873094171676275</v>
          </cell>
          <cell r="I23">
            <v>1668.3392695763685</v>
          </cell>
          <cell r="J23">
            <v>0.51317271203425008</v>
          </cell>
          <cell r="K23">
            <v>2.4947043453159017</v>
          </cell>
          <cell r="L23">
            <v>39.821614816470607</v>
          </cell>
          <cell r="M23">
            <v>0.5279554650558127</v>
          </cell>
          <cell r="N23">
            <v>0.57395645427198005</v>
          </cell>
          <cell r="O23">
            <v>1.6453846841391591</v>
          </cell>
          <cell r="P23">
            <v>0.60636832890931969</v>
          </cell>
          <cell r="Q23">
            <v>10.559109301116255</v>
          </cell>
          <cell r="R23">
            <v>3.6360063332539454</v>
          </cell>
          <cell r="S23">
            <v>9.5399257077041652E-2</v>
          </cell>
        </row>
        <row r="24">
          <cell r="B24" t="str">
            <v>1987-1991</v>
          </cell>
          <cell r="F24">
            <v>331.10658511555431</v>
          </cell>
          <cell r="G24">
            <v>305.05860138682277</v>
          </cell>
          <cell r="H24">
            <v>51.396692726490478</v>
          </cell>
          <cell r="I24">
            <v>1574.2422381022</v>
          </cell>
          <cell r="J24">
            <v>0.71806773936754986</v>
          </cell>
          <cell r="K24">
            <v>2.5698346363245239</v>
          </cell>
          <cell r="L24">
            <v>135.87782116212492</v>
          </cell>
          <cell r="M24">
            <v>0.80504003403227442</v>
          </cell>
          <cell r="N24">
            <v>1.4260834044773678</v>
          </cell>
          <cell r="O24">
            <v>3.3521482416001871</v>
          </cell>
          <cell r="P24">
            <v>0.50610008654146244</v>
          </cell>
          <cell r="Q24">
            <v>9.2216855147019512</v>
          </cell>
          <cell r="R24">
            <v>3.4998700285181612</v>
          </cell>
          <cell r="S24">
            <v>0.24094384949076703</v>
          </cell>
        </row>
        <row r="25">
          <cell r="B25" t="str">
            <v>1982-1986</v>
          </cell>
          <cell r="F25">
            <v>357.7829350127007</v>
          </cell>
          <cell r="G25">
            <v>310.55943471935763</v>
          </cell>
          <cell r="H25">
            <v>6.5561478682882868</v>
          </cell>
          <cell r="I25">
            <v>1125.2850375399457</v>
          </cell>
          <cell r="J25">
            <v>0.67773577474628066</v>
          </cell>
          <cell r="K25">
            <v>1.4914034172751645</v>
          </cell>
          <cell r="L25">
            <v>67.356805238502162</v>
          </cell>
          <cell r="M25">
            <v>0.50012668335108701</v>
          </cell>
          <cell r="N25">
            <v>1.0544337573985418</v>
          </cell>
          <cell r="O25">
            <v>2.1431710757705233</v>
          </cell>
          <cell r="P25">
            <v>0.27606351732924422</v>
          </cell>
          <cell r="Q25">
            <v>8.7233634961429978</v>
          </cell>
          <cell r="R25">
            <v>2.606429445925857</v>
          </cell>
          <cell r="S25">
            <v>0.10518690051762285</v>
          </cell>
        </row>
        <row r="26">
          <cell r="B26" t="str">
            <v>1977-1981</v>
          </cell>
          <cell r="F26">
            <v>411.57125079821435</v>
          </cell>
          <cell r="G26">
            <v>350.99251462081821</v>
          </cell>
          <cell r="H26">
            <v>22.346232612463417</v>
          </cell>
          <cell r="I26">
            <v>1250.2662144063727</v>
          </cell>
          <cell r="J26">
            <v>1.2115747235479233</v>
          </cell>
          <cell r="K26">
            <v>1.9683347653381882</v>
          </cell>
          <cell r="L26">
            <v>112.35705482620376</v>
          </cell>
          <cell r="M26">
            <v>1.2218165887751598</v>
          </cell>
          <cell r="N26">
            <v>1.7964990265256617</v>
          </cell>
          <cell r="O26">
            <v>3.7037619288421793</v>
          </cell>
          <cell r="P26">
            <v>0.32982599315119576</v>
          </cell>
          <cell r="Q26">
            <v>8.4059160531690598</v>
          </cell>
          <cell r="R26">
            <v>2.4641169080047929</v>
          </cell>
          <cell r="S26">
            <v>0.1249507557722874</v>
          </cell>
        </row>
        <row r="27">
          <cell r="B27" t="str">
            <v>1972-1976</v>
          </cell>
          <cell r="F27">
            <v>422.07687640575335</v>
          </cell>
          <cell r="G27">
            <v>356.30306048696235</v>
          </cell>
          <cell r="H27">
            <v>10.282662468045796</v>
          </cell>
          <cell r="I27">
            <v>1236.2225957960197</v>
          </cell>
          <cell r="J27">
            <v>0.7654419360271244</v>
          </cell>
          <cell r="K27">
            <v>2.1947184714406047</v>
          </cell>
          <cell r="L27">
            <v>120.98046882694197</v>
          </cell>
          <cell r="M27">
            <v>0.56981394388143114</v>
          </cell>
          <cell r="N27">
            <v>1.4814349682224082</v>
          </cell>
          <cell r="O27">
            <v>3.3875886036032297</v>
          </cell>
          <cell r="P27">
            <v>0.74715261543178613</v>
          </cell>
          <cell r="Q27">
            <v>7.5866811358440653</v>
          </cell>
          <cell r="R27">
            <v>2.2387483173182714</v>
          </cell>
          <cell r="S27">
            <v>0.12592535921012607</v>
          </cell>
        </row>
        <row r="29">
          <cell r="E29" t="str">
            <v>7Li</v>
          </cell>
          <cell r="F29" t="str">
            <v>23Na</v>
          </cell>
          <cell r="G29" t="str">
            <v xml:space="preserve">26Mg  </v>
          </cell>
          <cell r="H29" t="str">
            <v>27Al</v>
          </cell>
          <cell r="I29" t="str">
            <v>44Ca</v>
          </cell>
          <cell r="J29" t="str">
            <v>52Cr</v>
          </cell>
          <cell r="K29" t="str">
            <v>55Mn</v>
          </cell>
          <cell r="L29" t="str">
            <v>56Fe</v>
          </cell>
          <cell r="M29" t="str">
            <v>60Ni</v>
          </cell>
          <cell r="N29" t="str">
            <v>63Cu</v>
          </cell>
          <cell r="O29" t="str">
            <v>66Zn</v>
          </cell>
          <cell r="P29" t="str">
            <v>80Se</v>
          </cell>
          <cell r="Q29" t="str">
            <v>88Sr</v>
          </cell>
          <cell r="R29" t="str">
            <v>138Ba</v>
          </cell>
          <cell r="S29" t="str">
            <v>208Pb</v>
          </cell>
        </row>
        <row r="30">
          <cell r="E30">
            <v>0.1</v>
          </cell>
          <cell r="F30">
            <v>9.8901581102968272</v>
          </cell>
          <cell r="G30">
            <v>325.40631120754807</v>
          </cell>
          <cell r="H30">
            <v>3.0685083896734238</v>
          </cell>
          <cell r="I30">
            <v>1797.9612756888962</v>
          </cell>
          <cell r="J30">
            <v>0.17394612646852919</v>
          </cell>
          <cell r="K30">
            <v>79.139546135813234</v>
          </cell>
          <cell r="L30">
            <v>7.5903764277176382</v>
          </cell>
          <cell r="M30">
            <v>0.75976889290930882</v>
          </cell>
          <cell r="N30">
            <v>1.3701799452250409</v>
          </cell>
          <cell r="O30">
            <v>3.5950084887058606</v>
          </cell>
          <cell r="P30">
            <v>0.23171488733458831</v>
          </cell>
          <cell r="Q30">
            <v>7.8124936569969474</v>
          </cell>
          <cell r="R30">
            <v>36.608210010849149</v>
          </cell>
          <cell r="S30">
            <v>6.115079275220496E-2</v>
          </cell>
        </row>
        <row r="31">
          <cell r="E31">
            <v>2.1800000000000002</v>
          </cell>
          <cell r="F31">
            <v>438.48371550953294</v>
          </cell>
          <cell r="G31">
            <v>1762.1711393419782</v>
          </cell>
          <cell r="H31">
            <v>662.62811927849373</v>
          </cell>
          <cell r="I31">
            <v>2170.8473750852099</v>
          </cell>
          <cell r="J31">
            <v>2.4140136573892446</v>
          </cell>
          <cell r="K31">
            <v>70.518221868169974</v>
          </cell>
          <cell r="L31">
            <v>2729.7376207033531</v>
          </cell>
          <cell r="M31">
            <v>3.4180550810962256</v>
          </cell>
          <cell r="N31">
            <v>10.807172433689786</v>
          </cell>
          <cell r="O31">
            <v>67.184490578517881</v>
          </cell>
          <cell r="P31">
            <v>0.42436438298865353</v>
          </cell>
          <cell r="Q31">
            <v>14.223266496380331</v>
          </cell>
          <cell r="R31">
            <v>16.792200607818113</v>
          </cell>
          <cell r="S31">
            <v>2.7297376207033537</v>
          </cell>
        </row>
        <row r="33">
          <cell r="E33">
            <v>2.6100000000000002E-2</v>
          </cell>
          <cell r="F33">
            <v>1.0919999999999999E-2</v>
          </cell>
          <cell r="G33">
            <v>313</v>
          </cell>
          <cell r="H33">
            <v>4.5999999999999996</v>
          </cell>
          <cell r="I33">
            <v>1250</v>
          </cell>
          <cell r="J33">
            <v>0.105</v>
          </cell>
          <cell r="K33">
            <v>75.2</v>
          </cell>
          <cell r="L33">
            <v>7.2</v>
          </cell>
          <cell r="M33">
            <v>0.56799999999999995</v>
          </cell>
          <cell r="N33">
            <v>1.0900000000000001</v>
          </cell>
          <cell r="O33">
            <v>3.37</v>
          </cell>
          <cell r="P33">
            <v>1.3599999999999999E-2</v>
          </cell>
          <cell r="Q33">
            <v>6.91</v>
          </cell>
          <cell r="R33">
            <v>35</v>
          </cell>
          <cell r="S33">
            <v>5.8900000000000001E-2</v>
          </cell>
        </row>
        <row r="34">
          <cell r="E34">
            <v>0.40699999999999997</v>
          </cell>
          <cell r="F34">
            <v>472</v>
          </cell>
          <cell r="G34">
            <v>1840</v>
          </cell>
          <cell r="H34">
            <v>652</v>
          </cell>
          <cell r="I34">
            <v>2230</v>
          </cell>
          <cell r="J34">
            <v>2.52</v>
          </cell>
          <cell r="K34">
            <v>69.2</v>
          </cell>
          <cell r="L34">
            <v>2960</v>
          </cell>
          <cell r="M34">
            <v>1.68</v>
          </cell>
          <cell r="N34">
            <v>10.199999999999999</v>
          </cell>
          <cell r="O34">
            <v>57.8</v>
          </cell>
          <cell r="P34">
            <v>6.9900000000000004E-2</v>
          </cell>
          <cell r="Q34">
            <v>14.3</v>
          </cell>
          <cell r="R34">
            <v>17.399999999999999</v>
          </cell>
          <cell r="S34">
            <v>2.71</v>
          </cell>
        </row>
        <row r="39">
          <cell r="C39" t="str">
            <v>1972-1976</v>
          </cell>
          <cell r="D39">
            <v>422.07687640575335</v>
          </cell>
          <cell r="E39">
            <v>356.30306048696235</v>
          </cell>
          <cell r="F39">
            <v>3387.5886036032298</v>
          </cell>
          <cell r="G39">
            <v>7.5866811358440653</v>
          </cell>
          <cell r="H39">
            <v>2.2387483173182714</v>
          </cell>
          <cell r="I39">
            <v>2.1947184714406047</v>
          </cell>
        </row>
        <row r="40">
          <cell r="C40" t="str">
            <v>1977-1981</v>
          </cell>
          <cell r="D40">
            <v>411.57125079821435</v>
          </cell>
          <cell r="E40">
            <v>350.99251462081821</v>
          </cell>
          <cell r="F40">
            <v>3703.7619288421793</v>
          </cell>
          <cell r="G40">
            <v>8.4059160531690598</v>
          </cell>
          <cell r="H40">
            <v>2.4641169080047929</v>
          </cell>
          <cell r="I40">
            <v>1.9683347653381882</v>
          </cell>
        </row>
        <row r="41">
          <cell r="C41" t="str">
            <v>1982-1986</v>
          </cell>
          <cell r="D41">
            <v>357.7829350127007</v>
          </cell>
          <cell r="E41">
            <v>310.55943471935763</v>
          </cell>
          <cell r="F41">
            <v>2143.1710757705232</v>
          </cell>
          <cell r="G41">
            <v>8.7233634961429978</v>
          </cell>
          <cell r="H41">
            <v>2.606429445925857</v>
          </cell>
          <cell r="I41">
            <v>1.4914034172751645</v>
          </cell>
        </row>
        <row r="42">
          <cell r="C42" t="str">
            <v>1987-1991</v>
          </cell>
          <cell r="D42">
            <v>331.10658511555431</v>
          </cell>
          <cell r="E42">
            <v>305.05860138682277</v>
          </cell>
          <cell r="F42">
            <v>3352.1482416001872</v>
          </cell>
          <cell r="G42">
            <v>9.2216855147019512</v>
          </cell>
          <cell r="H42">
            <v>3.4998700285181612</v>
          </cell>
          <cell r="I42">
            <v>2.5698346363245239</v>
          </cell>
        </row>
        <row r="43">
          <cell r="C43" t="str">
            <v>1992-1996</v>
          </cell>
          <cell r="D43">
            <v>270.12956142507846</v>
          </cell>
          <cell r="E43">
            <v>260.67227222494824</v>
          </cell>
          <cell r="F43">
            <v>1645.3846841391592</v>
          </cell>
          <cell r="G43">
            <v>10.559109301116255</v>
          </cell>
          <cell r="H43">
            <v>3.6360063332539454</v>
          </cell>
          <cell r="I43">
            <v>2.4947043453159017</v>
          </cell>
        </row>
        <row r="44">
          <cell r="C44" t="str">
            <v>1997-2001</v>
          </cell>
          <cell r="D44">
            <v>119.49480435731518</v>
          </cell>
          <cell r="E44">
            <v>114.8146924877764</v>
          </cell>
          <cell r="F44">
            <v>5516.4539386927399</v>
          </cell>
          <cell r="G44">
            <v>7.3787737787273979</v>
          </cell>
          <cell r="H44">
            <v>2.5764927551915515</v>
          </cell>
          <cell r="I44">
            <v>1.920669286719817</v>
          </cell>
        </row>
        <row r="45">
          <cell r="C45" t="str">
            <v>2007-2011</v>
          </cell>
          <cell r="D45">
            <v>99.665624327358117</v>
          </cell>
          <cell r="E45">
            <v>97.741013151151492</v>
          </cell>
          <cell r="F45">
            <v>6245.2414559565523</v>
          </cell>
          <cell r="G45">
            <v>6.5765669242655402</v>
          </cell>
          <cell r="H45">
            <v>2.1243809438635122</v>
          </cell>
          <cell r="I45">
            <v>1.888067926025484</v>
          </cell>
        </row>
        <row r="46">
          <cell r="C46" t="str">
            <v>2012-2016</v>
          </cell>
          <cell r="D46">
            <v>101.59713195337463</v>
          </cell>
          <cell r="E46">
            <v>105.25706866150153</v>
          </cell>
          <cell r="F46">
            <v>6892.8808003056693</v>
          </cell>
          <cell r="G46">
            <v>7.4757596093777323</v>
          </cell>
          <cell r="H46">
            <v>2.2413723506991987</v>
          </cell>
          <cell r="I46">
            <v>2.3349040665735528</v>
          </cell>
        </row>
        <row r="47">
          <cell r="C47" t="str">
            <v>2017-2021</v>
          </cell>
          <cell r="D47">
            <v>52.065095908835659</v>
          </cell>
          <cell r="E47">
            <v>139.11874642307413</v>
          </cell>
          <cell r="F47">
            <v>9531.9759833098105</v>
          </cell>
          <cell r="G47">
            <v>10.342130648557923</v>
          </cell>
          <cell r="H47">
            <v>4.3393909257351968</v>
          </cell>
          <cell r="I47">
            <v>4.2317922592569319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6008-521E-1F48-B46A-35EB091F3529}">
  <dimension ref="A2:DL102"/>
  <sheetViews>
    <sheetView workbookViewId="0">
      <selection activeCell="I23" sqref="I23"/>
    </sheetView>
  </sheetViews>
  <sheetFormatPr baseColWidth="10" defaultRowHeight="16" x14ac:dyDescent="0.2"/>
  <cols>
    <col min="3" max="3" width="13.5" bestFit="1" customWidth="1"/>
    <col min="4" max="5" width="11.33203125" bestFit="1" customWidth="1"/>
    <col min="6" max="6" width="11.5" bestFit="1" customWidth="1"/>
    <col min="7" max="7" width="14.33203125" bestFit="1" customWidth="1"/>
    <col min="8" max="8" width="10.83203125" style="1"/>
    <col min="9" max="9" width="13.1640625" bestFit="1" customWidth="1"/>
    <col min="10" max="10" width="14.83203125" bestFit="1" customWidth="1"/>
    <col min="11" max="12" width="14.33203125" bestFit="1" customWidth="1"/>
    <col min="13" max="13" width="13.1640625" bestFit="1" customWidth="1"/>
    <col min="14" max="16" width="16.5" bestFit="1" customWidth="1"/>
    <col min="17" max="17" width="13" bestFit="1" customWidth="1"/>
    <col min="18" max="19" width="11.6640625" bestFit="1" customWidth="1"/>
    <col min="20" max="21" width="13.1640625" bestFit="1" customWidth="1"/>
    <col min="22" max="24" width="11.5" bestFit="1" customWidth="1"/>
    <col min="25" max="26" width="12.6640625" bestFit="1" customWidth="1"/>
    <col min="27" max="27" width="11.5" bestFit="1" customWidth="1"/>
    <col min="28" max="28" width="12" bestFit="1" customWidth="1"/>
    <col min="29" max="29" width="14.33203125" bestFit="1" customWidth="1"/>
    <col min="30" max="34" width="11.5" bestFit="1" customWidth="1"/>
    <col min="35" max="35" width="11.33203125" bestFit="1" customWidth="1"/>
    <col min="36" max="36" width="10.83203125" style="1"/>
    <col min="37" max="40" width="11.1640625" bestFit="1" customWidth="1"/>
    <col min="41" max="55" width="11" bestFit="1" customWidth="1"/>
    <col min="65" max="65" width="10.83203125" style="1"/>
  </cols>
  <sheetData>
    <row r="2" spans="1:116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7</v>
      </c>
      <c r="AL2" s="1" t="s">
        <v>8</v>
      </c>
      <c r="AM2" s="1" t="s">
        <v>9</v>
      </c>
      <c r="AN2" s="1" t="s">
        <v>10</v>
      </c>
      <c r="AO2" s="1" t="s">
        <v>11</v>
      </c>
      <c r="AP2" s="1" t="s">
        <v>12</v>
      </c>
      <c r="AQ2" s="1" t="s">
        <v>13</v>
      </c>
      <c r="AR2" s="1" t="s">
        <v>14</v>
      </c>
      <c r="AS2" s="1" t="s">
        <v>15</v>
      </c>
      <c r="AT2" s="1" t="s">
        <v>16</v>
      </c>
      <c r="AU2" s="1" t="s">
        <v>17</v>
      </c>
      <c r="AV2" s="1" t="s">
        <v>18</v>
      </c>
      <c r="AW2" s="1" t="s">
        <v>19</v>
      </c>
      <c r="AX2" s="1" t="s">
        <v>20</v>
      </c>
      <c r="AY2" s="1" t="s">
        <v>21</v>
      </c>
      <c r="AZ2" s="1" t="s">
        <v>22</v>
      </c>
      <c r="BA2" s="1" t="s">
        <v>23</v>
      </c>
      <c r="BB2" s="1" t="s">
        <v>24</v>
      </c>
      <c r="BC2" s="1" t="s">
        <v>25</v>
      </c>
      <c r="BD2" s="1" t="s">
        <v>26</v>
      </c>
      <c r="BE2" s="1" t="s">
        <v>27</v>
      </c>
      <c r="BF2" s="1" t="s">
        <v>28</v>
      </c>
      <c r="BG2" s="1" t="s">
        <v>29</v>
      </c>
      <c r="BH2" s="1" t="s">
        <v>30</v>
      </c>
      <c r="BI2" s="1" t="s">
        <v>31</v>
      </c>
      <c r="BJ2" s="1" t="s">
        <v>32</v>
      </c>
      <c r="BK2" s="1" t="s">
        <v>33</v>
      </c>
      <c r="BL2" s="1" t="s">
        <v>34</v>
      </c>
      <c r="BM2" s="1" t="s">
        <v>7</v>
      </c>
      <c r="BN2" s="1" t="s">
        <v>35</v>
      </c>
      <c r="BO2" s="2" t="s">
        <v>36</v>
      </c>
      <c r="BP2" s="1" t="s">
        <v>37</v>
      </c>
      <c r="BQ2" s="1" t="s">
        <v>38</v>
      </c>
      <c r="BR2" s="1" t="s">
        <v>39</v>
      </c>
      <c r="BS2" s="1" t="s">
        <v>40</v>
      </c>
      <c r="BT2" s="1" t="s">
        <v>41</v>
      </c>
      <c r="BU2" s="1" t="s">
        <v>42</v>
      </c>
      <c r="BV2" s="1" t="s">
        <v>43</v>
      </c>
      <c r="BW2" s="2" t="s">
        <v>44</v>
      </c>
      <c r="BX2" s="2" t="s">
        <v>45</v>
      </c>
      <c r="BY2" s="2" t="s">
        <v>46</v>
      </c>
      <c r="BZ2" s="1" t="s">
        <v>47</v>
      </c>
      <c r="CA2" s="1" t="s">
        <v>48</v>
      </c>
      <c r="CB2" s="1" t="s">
        <v>49</v>
      </c>
      <c r="CC2" s="1" t="s">
        <v>50</v>
      </c>
      <c r="CD2" s="1" t="s">
        <v>51</v>
      </c>
      <c r="CE2" s="1" t="s">
        <v>52</v>
      </c>
      <c r="CF2" s="1" t="s">
        <v>53</v>
      </c>
      <c r="CG2" s="1" t="s">
        <v>54</v>
      </c>
      <c r="CH2" s="1" t="s">
        <v>55</v>
      </c>
      <c r="CI2" s="1" t="s">
        <v>56</v>
      </c>
      <c r="CJ2" s="2" t="s">
        <v>57</v>
      </c>
      <c r="CK2" s="2" t="s">
        <v>58</v>
      </c>
      <c r="CL2" s="2" t="s">
        <v>59</v>
      </c>
      <c r="CM2" s="1" t="s">
        <v>60</v>
      </c>
      <c r="CN2" s="1" t="s">
        <v>61</v>
      </c>
      <c r="CO2" s="1" t="s">
        <v>62</v>
      </c>
      <c r="CP2" s="1" t="s">
        <v>63</v>
      </c>
      <c r="CQ2" s="1" t="s">
        <v>64</v>
      </c>
      <c r="CR2" s="1" t="s">
        <v>65</v>
      </c>
      <c r="CS2" s="2" t="s">
        <v>66</v>
      </c>
      <c r="CT2" s="2" t="s">
        <v>67</v>
      </c>
      <c r="CU2" s="1" t="s">
        <v>68</v>
      </c>
      <c r="CV2" s="1" t="s">
        <v>69</v>
      </c>
      <c r="CW2" s="2" t="s">
        <v>70</v>
      </c>
      <c r="CX2" s="1" t="s">
        <v>71</v>
      </c>
      <c r="CY2" s="1" t="s">
        <v>72</v>
      </c>
      <c r="CZ2" s="1" t="s">
        <v>73</v>
      </c>
      <c r="DB2" t="s">
        <v>74</v>
      </c>
      <c r="DC2" s="2" t="s">
        <v>36</v>
      </c>
      <c r="DD2" s="2" t="s">
        <v>44</v>
      </c>
      <c r="DE2" s="2" t="s">
        <v>45</v>
      </c>
      <c r="DF2" s="2" t="s">
        <v>46</v>
      </c>
      <c r="DG2" s="2" t="s">
        <v>57</v>
      </c>
      <c r="DH2" s="2" t="s">
        <v>58</v>
      </c>
      <c r="DI2" s="2" t="s">
        <v>59</v>
      </c>
      <c r="DJ2" s="2" t="s">
        <v>66</v>
      </c>
      <c r="DK2" s="2" t="s">
        <v>67</v>
      </c>
      <c r="DL2" s="2" t="s">
        <v>70</v>
      </c>
    </row>
    <row r="3" spans="1:116" x14ac:dyDescent="0.2">
      <c r="A3" t="s">
        <v>75</v>
      </c>
      <c r="B3" t="s">
        <v>76</v>
      </c>
      <c r="D3" s="3">
        <v>44531</v>
      </c>
      <c r="E3" s="4">
        <v>0.67083333333333339</v>
      </c>
      <c r="F3">
        <v>1101</v>
      </c>
      <c r="G3" t="s">
        <v>77</v>
      </c>
      <c r="H3" s="1" t="s">
        <v>78</v>
      </c>
      <c r="I3">
        <v>-7.868E-2</v>
      </c>
      <c r="J3">
        <v>-1.8120000000000001E-2</v>
      </c>
      <c r="K3">
        <v>0.1206</v>
      </c>
      <c r="L3">
        <v>0.11360000000000001</v>
      </c>
      <c r="M3">
        <v>1.746</v>
      </c>
      <c r="N3">
        <v>2.5369999999999999</v>
      </c>
      <c r="O3">
        <v>3.4359999999999999</v>
      </c>
      <c r="P3">
        <v>3.48</v>
      </c>
      <c r="Q3">
        <v>-1.3339999999999999E-2</v>
      </c>
      <c r="R3">
        <v>1.371E-2</v>
      </c>
      <c r="S3">
        <v>-8.6879999999999998E-4</v>
      </c>
      <c r="T3">
        <v>2.7390000000000001E-2</v>
      </c>
      <c r="U3">
        <v>4.2229999999999997E-2</v>
      </c>
      <c r="V3">
        <v>1.5499999999999999E-3</v>
      </c>
      <c r="W3">
        <v>-2.0860000000000002E-3</v>
      </c>
      <c r="X3">
        <v>-1.245E-3</v>
      </c>
      <c r="Y3">
        <v>8.2070000000000008E-3</v>
      </c>
      <c r="Z3">
        <v>1.24E-2</v>
      </c>
      <c r="AA3" t="s">
        <v>79</v>
      </c>
      <c r="AB3">
        <v>-2.7050000000000001E-2</v>
      </c>
      <c r="AC3">
        <v>1.9470000000000001</v>
      </c>
      <c r="AD3">
        <v>1.7520000000000001E-2</v>
      </c>
      <c r="AE3">
        <v>-1.874E-2</v>
      </c>
      <c r="AF3">
        <v>3.6310000000000002E-2</v>
      </c>
      <c r="AG3">
        <v>4.9259999999999998E-3</v>
      </c>
      <c r="AH3">
        <v>3.503E-3</v>
      </c>
      <c r="AI3">
        <v>1.843E-3</v>
      </c>
      <c r="AJ3" s="1" t="s">
        <v>80</v>
      </c>
      <c r="AK3">
        <v>-7.868E-2</v>
      </c>
      <c r="AL3">
        <v>15.04</v>
      </c>
      <c r="AM3" t="s">
        <v>81</v>
      </c>
      <c r="AN3">
        <v>10.46</v>
      </c>
      <c r="AO3">
        <v>13.42</v>
      </c>
      <c r="AP3">
        <v>2.35</v>
      </c>
      <c r="AQ3">
        <v>9.74</v>
      </c>
      <c r="AR3">
        <v>9.89</v>
      </c>
      <c r="AS3">
        <v>7.55</v>
      </c>
      <c r="AT3">
        <v>79.84</v>
      </c>
      <c r="AU3" t="s">
        <v>81</v>
      </c>
      <c r="AV3" t="s">
        <v>81</v>
      </c>
      <c r="AW3" t="s">
        <v>81</v>
      </c>
      <c r="AX3">
        <v>25.79</v>
      </c>
      <c r="AY3">
        <v>34.25</v>
      </c>
      <c r="AZ3">
        <v>28.15</v>
      </c>
      <c r="BA3">
        <v>47.99</v>
      </c>
      <c r="BB3">
        <v>72.510000000000005</v>
      </c>
      <c r="BC3" t="s">
        <v>81</v>
      </c>
      <c r="BE3">
        <v>38.82</v>
      </c>
      <c r="BF3" t="s">
        <v>81</v>
      </c>
      <c r="BG3" t="s">
        <v>81</v>
      </c>
      <c r="BH3">
        <v>43.24</v>
      </c>
      <c r="BI3">
        <v>2</v>
      </c>
      <c r="BJ3">
        <v>14.4</v>
      </c>
      <c r="BK3">
        <v>21.89</v>
      </c>
      <c r="BL3">
        <v>18.649999999999999</v>
      </c>
      <c r="BM3" s="1" t="s">
        <v>82</v>
      </c>
      <c r="BN3">
        <v>47975.21</v>
      </c>
      <c r="BO3">
        <v>978825</v>
      </c>
      <c r="BP3">
        <v>233928.8</v>
      </c>
      <c r="BQ3">
        <v>30868.560000000001</v>
      </c>
      <c r="BR3">
        <v>5677.96</v>
      </c>
      <c r="BS3">
        <v>91361.13</v>
      </c>
      <c r="BT3">
        <v>24434.94</v>
      </c>
      <c r="BU3">
        <v>707.82</v>
      </c>
      <c r="BV3">
        <v>14306.36</v>
      </c>
      <c r="BW3">
        <v>38151.22</v>
      </c>
      <c r="BX3">
        <v>1293287</v>
      </c>
      <c r="BY3">
        <v>8592202</v>
      </c>
      <c r="BZ3">
        <v>58.89</v>
      </c>
      <c r="CA3">
        <v>8.89</v>
      </c>
      <c r="CB3">
        <v>1542.36</v>
      </c>
      <c r="CC3">
        <v>88.89</v>
      </c>
      <c r="CD3">
        <v>748.94</v>
      </c>
      <c r="CE3">
        <v>102.23</v>
      </c>
      <c r="CF3">
        <v>270.01</v>
      </c>
      <c r="CG3">
        <v>103.34</v>
      </c>
      <c r="CH3">
        <v>301.13</v>
      </c>
      <c r="CI3">
        <v>1370.11</v>
      </c>
      <c r="CJ3">
        <v>3835.37</v>
      </c>
      <c r="CK3">
        <v>50029.7</v>
      </c>
      <c r="CL3">
        <v>278934.8</v>
      </c>
      <c r="CM3">
        <v>0</v>
      </c>
      <c r="CN3">
        <v>1.1100000000000001</v>
      </c>
      <c r="CO3">
        <v>98.89</v>
      </c>
      <c r="CP3">
        <v>77.78</v>
      </c>
      <c r="CQ3">
        <v>116.67</v>
      </c>
      <c r="CR3">
        <v>2824.83</v>
      </c>
      <c r="CS3">
        <v>2061522</v>
      </c>
      <c r="CT3">
        <v>141867.9</v>
      </c>
      <c r="CU3">
        <v>72.22</v>
      </c>
      <c r="CV3">
        <v>416.69</v>
      </c>
      <c r="CW3">
        <v>2786733</v>
      </c>
      <c r="CX3">
        <v>38.89</v>
      </c>
      <c r="CY3">
        <v>50</v>
      </c>
      <c r="CZ3">
        <v>188.9</v>
      </c>
      <c r="DC3">
        <f>BO3/$BO$3</f>
        <v>1</v>
      </c>
      <c r="DD3">
        <f>BW3/$BW$3</f>
        <v>1</v>
      </c>
      <c r="DE3">
        <f>BX3/$BX$3</f>
        <v>1</v>
      </c>
      <c r="DF3">
        <f>BY3/$BY$3</f>
        <v>1</v>
      </c>
      <c r="DG3">
        <f>CJ3/$CJ$3</f>
        <v>1</v>
      </c>
      <c r="DH3">
        <f>CK3/$CK$3</f>
        <v>1</v>
      </c>
      <c r="DI3">
        <f>CL3/$CL$3</f>
        <v>1</v>
      </c>
      <c r="DJ3">
        <f>CS3/$CS$3</f>
        <v>1</v>
      </c>
      <c r="DK3">
        <f>CT3/$CT$3</f>
        <v>1</v>
      </c>
      <c r="DL3">
        <f>CW3/$CW$3</f>
        <v>1</v>
      </c>
    </row>
    <row r="4" spans="1:116" x14ac:dyDescent="0.2">
      <c r="A4" t="s">
        <v>83</v>
      </c>
      <c r="B4" t="s">
        <v>76</v>
      </c>
      <c r="D4" s="3">
        <v>44531</v>
      </c>
      <c r="E4" s="4">
        <v>0.6743055555555556</v>
      </c>
      <c r="F4">
        <v>1101</v>
      </c>
      <c r="G4" t="s">
        <v>77</v>
      </c>
      <c r="H4" s="1" t="s">
        <v>78</v>
      </c>
      <c r="I4">
        <v>-3.9669999999999997E-2</v>
      </c>
      <c r="J4">
        <v>-1.8440000000000002E-2</v>
      </c>
      <c r="K4">
        <v>6.6030000000000004E-3</v>
      </c>
      <c r="L4">
        <v>4.8809999999999999E-2</v>
      </c>
      <c r="M4">
        <v>0.80930000000000002</v>
      </c>
      <c r="N4">
        <v>0.23619999999999999</v>
      </c>
      <c r="O4">
        <v>0.70750000000000002</v>
      </c>
      <c r="P4">
        <v>1.121</v>
      </c>
      <c r="Q4">
        <v>-1.0540000000000001E-2</v>
      </c>
      <c r="R4">
        <v>-1.567E-2</v>
      </c>
      <c r="S4">
        <v>-3.29E-3</v>
      </c>
      <c r="T4">
        <v>6.1130000000000004E-3</v>
      </c>
      <c r="U4">
        <v>1.137E-2</v>
      </c>
      <c r="V4">
        <v>-3.971E-4</v>
      </c>
      <c r="W4">
        <v>-1.7700000000000001E-3</v>
      </c>
      <c r="X4" s="5">
        <v>-8.9690000000000004E-5</v>
      </c>
      <c r="Y4">
        <v>-5.0070000000000002E-3</v>
      </c>
      <c r="Z4">
        <v>-1.244E-2</v>
      </c>
      <c r="AA4">
        <v>0.31109999999999999</v>
      </c>
      <c r="AB4">
        <v>-2.315E-2</v>
      </c>
      <c r="AC4">
        <v>2.0649999999999999</v>
      </c>
      <c r="AD4">
        <v>9.103E-3</v>
      </c>
      <c r="AE4">
        <v>8.1890000000000001E-3</v>
      </c>
      <c r="AF4">
        <v>4.4970000000000001E-3</v>
      </c>
      <c r="AG4">
        <v>8.8949999999999999E-4</v>
      </c>
      <c r="AH4">
        <v>-2.5010000000000001E-4</v>
      </c>
      <c r="AI4">
        <v>4.5399999999999998E-4</v>
      </c>
      <c r="AJ4" s="1" t="s">
        <v>80</v>
      </c>
      <c r="AK4">
        <v>-3.9669999999999997E-2</v>
      </c>
      <c r="AL4">
        <v>11.58</v>
      </c>
      <c r="AM4">
        <v>65.510000000000005</v>
      </c>
      <c r="AN4">
        <v>96.87</v>
      </c>
      <c r="AO4">
        <v>96.64</v>
      </c>
      <c r="AP4" t="s">
        <v>81</v>
      </c>
      <c r="AQ4">
        <v>95.22</v>
      </c>
      <c r="AR4">
        <v>46.91</v>
      </c>
      <c r="AS4">
        <v>19.670000000000002</v>
      </c>
      <c r="AT4">
        <v>53.36</v>
      </c>
      <c r="AU4">
        <v>88.19</v>
      </c>
      <c r="AV4">
        <v>5.88</v>
      </c>
      <c r="AW4" t="s">
        <v>81</v>
      </c>
      <c r="AX4" t="s">
        <v>81</v>
      </c>
      <c r="AY4" t="s">
        <v>81</v>
      </c>
      <c r="AZ4">
        <v>36.9</v>
      </c>
      <c r="BA4" t="s">
        <v>81</v>
      </c>
      <c r="BB4" t="s">
        <v>81</v>
      </c>
      <c r="BC4" t="s">
        <v>81</v>
      </c>
      <c r="BD4" t="s">
        <v>81</v>
      </c>
      <c r="BE4">
        <v>37.25</v>
      </c>
      <c r="BF4">
        <v>29.61</v>
      </c>
      <c r="BG4" t="s">
        <v>81</v>
      </c>
      <c r="BH4" t="s">
        <v>81</v>
      </c>
      <c r="BI4">
        <v>53.24</v>
      </c>
      <c r="BJ4" t="s">
        <v>81</v>
      </c>
      <c r="BK4" t="s">
        <v>81</v>
      </c>
      <c r="BL4">
        <v>33.44</v>
      </c>
      <c r="BM4" s="1" t="s">
        <v>82</v>
      </c>
      <c r="BN4">
        <v>51373.07</v>
      </c>
      <c r="BO4">
        <v>979268.5</v>
      </c>
      <c r="BP4">
        <v>240792.5</v>
      </c>
      <c r="BQ4">
        <v>28249.94</v>
      </c>
      <c r="BR4">
        <v>5539.02</v>
      </c>
      <c r="BS4">
        <v>56855.73</v>
      </c>
      <c r="BT4">
        <v>14900.27</v>
      </c>
      <c r="BU4">
        <v>460.02</v>
      </c>
      <c r="BV4">
        <v>11151.34</v>
      </c>
      <c r="BW4">
        <v>36711.57</v>
      </c>
      <c r="BX4">
        <v>1334693</v>
      </c>
      <c r="BY4">
        <v>8844747</v>
      </c>
      <c r="BZ4">
        <v>60</v>
      </c>
      <c r="CA4">
        <v>4.4400000000000004</v>
      </c>
      <c r="CB4">
        <v>1455.69</v>
      </c>
      <c r="CC4">
        <v>66.67</v>
      </c>
      <c r="CD4">
        <v>541.16</v>
      </c>
      <c r="CE4">
        <v>86.67</v>
      </c>
      <c r="CF4">
        <v>284.45999999999998</v>
      </c>
      <c r="CG4">
        <v>117.78</v>
      </c>
      <c r="CH4">
        <v>242.23</v>
      </c>
      <c r="CI4">
        <v>1321.22</v>
      </c>
      <c r="CJ4">
        <v>3752.39</v>
      </c>
      <c r="CK4">
        <v>51325.89</v>
      </c>
      <c r="CL4">
        <v>286905.2</v>
      </c>
      <c r="CM4">
        <v>1.1100000000000001</v>
      </c>
      <c r="CN4">
        <v>2.2200000000000002</v>
      </c>
      <c r="CO4">
        <v>97.78</v>
      </c>
      <c r="CP4">
        <v>73.34</v>
      </c>
      <c r="CQ4">
        <v>131.12</v>
      </c>
      <c r="CR4">
        <v>1082.3</v>
      </c>
      <c r="CS4">
        <v>2139116</v>
      </c>
      <c r="CT4">
        <v>146553</v>
      </c>
      <c r="CU4">
        <v>41.11</v>
      </c>
      <c r="CV4">
        <v>235.57</v>
      </c>
      <c r="CW4">
        <v>2871938</v>
      </c>
      <c r="CX4">
        <v>20</v>
      </c>
      <c r="CY4">
        <v>28.89</v>
      </c>
      <c r="CZ4">
        <v>115.56</v>
      </c>
      <c r="DC4">
        <f>BO4/$BO$3</f>
        <v>1.0004530942711924</v>
      </c>
      <c r="DD4">
        <f>BW4/$BW$3</f>
        <v>0.96226464055408967</v>
      </c>
      <c r="DE4">
        <f>BX4/$BX$3</f>
        <v>1.0320160954219753</v>
      </c>
      <c r="DF4">
        <f>BY4/$BY$3</f>
        <v>1.0293923490160031</v>
      </c>
      <c r="DG4">
        <f>CJ4/$CJ$3</f>
        <v>0.97836453849302674</v>
      </c>
      <c r="DH4">
        <f>CK4/$CK$3</f>
        <v>1.02590841040422</v>
      </c>
      <c r="DI4">
        <f>CL4/$CL$3</f>
        <v>1.0285744195417712</v>
      </c>
      <c r="DJ4">
        <f>CS4/$CS$3</f>
        <v>1.0376391811486854</v>
      </c>
      <c r="DK4">
        <f>CT4/$CT$3</f>
        <v>1.0330243839515494</v>
      </c>
      <c r="DL4">
        <f>CW4/$CW$3</f>
        <v>1.0305752291303114</v>
      </c>
    </row>
    <row r="5" spans="1:116" x14ac:dyDescent="0.2">
      <c r="D5" s="3"/>
      <c r="E5" s="4"/>
      <c r="X5" s="5"/>
    </row>
    <row r="6" spans="1:116" s="1" customFormat="1" ht="17" thickBo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1" t="s">
        <v>26</v>
      </c>
      <c r="AB6" s="1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7</v>
      </c>
      <c r="AL6" s="1" t="s">
        <v>8</v>
      </c>
      <c r="AM6" s="1" t="s">
        <v>9</v>
      </c>
      <c r="AN6" s="1" t="s">
        <v>10</v>
      </c>
      <c r="AO6" s="1" t="s">
        <v>11</v>
      </c>
      <c r="AP6" s="1" t="s">
        <v>12</v>
      </c>
      <c r="AQ6" s="1" t="s">
        <v>13</v>
      </c>
      <c r="AR6" s="1" t="s">
        <v>14</v>
      </c>
      <c r="AS6" s="1" t="s">
        <v>15</v>
      </c>
      <c r="AT6" s="1" t="s">
        <v>16</v>
      </c>
      <c r="AU6" s="1" t="s">
        <v>17</v>
      </c>
      <c r="AV6" s="1" t="s">
        <v>18</v>
      </c>
      <c r="AW6" s="1" t="s">
        <v>19</v>
      </c>
      <c r="AX6" s="1" t="s">
        <v>20</v>
      </c>
      <c r="AY6" s="1" t="s">
        <v>21</v>
      </c>
      <c r="AZ6" s="1" t="s">
        <v>22</v>
      </c>
      <c r="BA6" s="1" t="s">
        <v>23</v>
      </c>
      <c r="BB6" s="1" t="s">
        <v>24</v>
      </c>
      <c r="BC6" s="1" t="s">
        <v>25</v>
      </c>
      <c r="BD6" s="1" t="s">
        <v>26</v>
      </c>
      <c r="BE6" s="1" t="s">
        <v>27</v>
      </c>
      <c r="BF6" s="1" t="s">
        <v>28</v>
      </c>
      <c r="BG6" s="1" t="s">
        <v>29</v>
      </c>
      <c r="BH6" s="1" t="s">
        <v>30</v>
      </c>
      <c r="BI6" s="1" t="s">
        <v>31</v>
      </c>
      <c r="BJ6" s="1" t="s">
        <v>32</v>
      </c>
      <c r="BK6" s="1" t="s">
        <v>33</v>
      </c>
      <c r="BL6" s="1" t="s">
        <v>34</v>
      </c>
      <c r="BM6" s="1" t="s">
        <v>7</v>
      </c>
      <c r="BN6" s="1" t="s">
        <v>35</v>
      </c>
      <c r="BO6" s="2" t="s">
        <v>36</v>
      </c>
      <c r="BP6" s="1" t="s">
        <v>37</v>
      </c>
      <c r="BQ6" s="1" t="s">
        <v>38</v>
      </c>
      <c r="BR6" s="1" t="s">
        <v>39</v>
      </c>
      <c r="BS6" s="1" t="s">
        <v>40</v>
      </c>
      <c r="BT6" s="1" t="s">
        <v>41</v>
      </c>
      <c r="BU6" s="1" t="s">
        <v>42</v>
      </c>
      <c r="BV6" s="1" t="s">
        <v>43</v>
      </c>
      <c r="BW6" s="2" t="s">
        <v>44</v>
      </c>
      <c r="BX6" s="2" t="s">
        <v>45</v>
      </c>
      <c r="BY6" s="2" t="s">
        <v>46</v>
      </c>
      <c r="BZ6" s="1" t="s">
        <v>47</v>
      </c>
      <c r="CA6" s="1" t="s">
        <v>48</v>
      </c>
      <c r="CB6" s="1" t="s">
        <v>49</v>
      </c>
      <c r="CC6" s="1" t="s">
        <v>50</v>
      </c>
      <c r="CD6" s="1" t="s">
        <v>51</v>
      </c>
      <c r="CE6" s="1" t="s">
        <v>52</v>
      </c>
      <c r="CF6" s="1" t="s">
        <v>53</v>
      </c>
      <c r="CG6" s="1" t="s">
        <v>54</v>
      </c>
      <c r="CH6" s="1" t="s">
        <v>55</v>
      </c>
      <c r="CI6" s="1" t="s">
        <v>56</v>
      </c>
      <c r="CJ6" s="2" t="s">
        <v>57</v>
      </c>
      <c r="CK6" s="2" t="s">
        <v>58</v>
      </c>
      <c r="CL6" s="2" t="s">
        <v>59</v>
      </c>
      <c r="CM6" s="1" t="s">
        <v>60</v>
      </c>
      <c r="CN6" s="1" t="s">
        <v>61</v>
      </c>
      <c r="CO6" s="1" t="s">
        <v>62</v>
      </c>
      <c r="CP6" s="1" t="s">
        <v>63</v>
      </c>
      <c r="CQ6" s="1" t="s">
        <v>64</v>
      </c>
      <c r="CR6" s="1" t="s">
        <v>65</v>
      </c>
      <c r="CS6" s="2" t="s">
        <v>66</v>
      </c>
      <c r="CT6" s="2" t="s">
        <v>67</v>
      </c>
      <c r="CU6" s="1" t="s">
        <v>68</v>
      </c>
      <c r="CV6" s="1" t="s">
        <v>69</v>
      </c>
      <c r="CW6" s="2" t="s">
        <v>70</v>
      </c>
      <c r="CX6" s="1" t="s">
        <v>71</v>
      </c>
      <c r="CY6" s="1" t="s">
        <v>72</v>
      </c>
      <c r="CZ6" s="1" t="s">
        <v>73</v>
      </c>
      <c r="DB6" t="s">
        <v>74</v>
      </c>
      <c r="DC6" s="2" t="s">
        <v>36</v>
      </c>
      <c r="DD6" s="2" t="s">
        <v>44</v>
      </c>
      <c r="DE6" s="2" t="s">
        <v>45</v>
      </c>
      <c r="DF6" s="2" t="s">
        <v>46</v>
      </c>
      <c r="DG6" s="2" t="s">
        <v>57</v>
      </c>
      <c r="DH6" s="2" t="s">
        <v>58</v>
      </c>
      <c r="DI6" s="2" t="s">
        <v>59</v>
      </c>
      <c r="DJ6" s="2" t="s">
        <v>66</v>
      </c>
      <c r="DK6" s="2" t="s">
        <v>67</v>
      </c>
      <c r="DL6" s="2" t="s">
        <v>70</v>
      </c>
    </row>
    <row r="7" spans="1:116" ht="17" thickBot="1" x14ac:dyDescent="0.25">
      <c r="A7" t="s">
        <v>84</v>
      </c>
      <c r="B7" t="s">
        <v>85</v>
      </c>
      <c r="D7" s="3">
        <v>44531</v>
      </c>
      <c r="E7" s="4">
        <v>0.6777777777777777</v>
      </c>
      <c r="F7">
        <v>1101</v>
      </c>
      <c r="G7" t="s">
        <v>77</v>
      </c>
      <c r="H7" s="1" t="s">
        <v>78</v>
      </c>
      <c r="I7" s="6">
        <v>-6.6059999999999997E-8</v>
      </c>
      <c r="J7" s="7">
        <v>-3.3290000000000002E-7</v>
      </c>
      <c r="K7" s="7">
        <v>-6.5929999999999995E-8</v>
      </c>
      <c r="L7" s="7">
        <v>-1.371E-8</v>
      </c>
      <c r="M7" s="7">
        <v>-4.5720000000000002E-8</v>
      </c>
      <c r="N7" s="8">
        <v>-6.7669999999999996E-8</v>
      </c>
      <c r="O7" s="8">
        <v>-1.441E-7</v>
      </c>
      <c r="P7" s="8">
        <v>-1.8489999999999999E-7</v>
      </c>
      <c r="Q7" s="8">
        <v>1.3790000000000001E-9</v>
      </c>
      <c r="R7" s="8">
        <v>-1.8899999999999999E-10</v>
      </c>
      <c r="S7" s="7">
        <v>-1.028E-9</v>
      </c>
      <c r="T7" s="7">
        <v>2.613E-9</v>
      </c>
      <c r="U7" s="7">
        <v>-2.7539999999999998E-9</v>
      </c>
      <c r="V7" s="7">
        <v>-1.6150000000000001E-10</v>
      </c>
      <c r="W7" s="7">
        <v>1.655E-10</v>
      </c>
      <c r="X7" s="7">
        <v>5.5119999999999999E-11</v>
      </c>
      <c r="Y7" s="7">
        <v>1.6709999999999999E-9</v>
      </c>
      <c r="Z7" s="7">
        <v>-2.6719999999999999E-9</v>
      </c>
      <c r="AA7" s="9" t="s">
        <v>79</v>
      </c>
      <c r="AB7" s="6">
        <v>2.8280000000000002E-9</v>
      </c>
      <c r="AC7" s="8">
        <v>-5.2890000000000003E-7</v>
      </c>
      <c r="AD7" s="7">
        <v>-5.6159999999999996E-9</v>
      </c>
      <c r="AE7" s="10">
        <v>2.0879999999999999E-8</v>
      </c>
      <c r="AF7" s="10">
        <v>-1.634E-10</v>
      </c>
      <c r="AG7" s="7">
        <v>-4.748E-11</v>
      </c>
      <c r="AH7" s="7">
        <v>-7.1499999999999999E-11</v>
      </c>
      <c r="AI7" s="7">
        <v>-1.5119999999999999E-11</v>
      </c>
      <c r="AJ7" s="1" t="s">
        <v>80</v>
      </c>
      <c r="AK7" s="5">
        <v>-6.6059999999999997E-8</v>
      </c>
      <c r="AL7" t="s">
        <v>81</v>
      </c>
      <c r="AM7" t="s">
        <v>81</v>
      </c>
      <c r="AN7" t="s">
        <v>81</v>
      </c>
      <c r="AO7" t="s">
        <v>81</v>
      </c>
      <c r="AP7" t="s">
        <v>81</v>
      </c>
      <c r="AQ7" t="s">
        <v>81</v>
      </c>
      <c r="AR7" t="s">
        <v>81</v>
      </c>
      <c r="AS7" t="s">
        <v>81</v>
      </c>
      <c r="AT7" t="s">
        <v>81</v>
      </c>
      <c r="AU7" t="s">
        <v>81</v>
      </c>
      <c r="AV7" t="s">
        <v>81</v>
      </c>
      <c r="AW7" t="s">
        <v>81</v>
      </c>
      <c r="AX7" t="s">
        <v>81</v>
      </c>
      <c r="AY7" t="s">
        <v>81</v>
      </c>
      <c r="AZ7" t="s">
        <v>81</v>
      </c>
      <c r="BA7" t="s">
        <v>81</v>
      </c>
      <c r="BB7" t="s">
        <v>81</v>
      </c>
      <c r="BC7" t="s">
        <v>81</v>
      </c>
      <c r="BE7" t="s">
        <v>81</v>
      </c>
      <c r="BF7" t="s">
        <v>81</v>
      </c>
      <c r="BG7" t="s">
        <v>81</v>
      </c>
      <c r="BH7" t="s">
        <v>81</v>
      </c>
      <c r="BI7" t="s">
        <v>81</v>
      </c>
      <c r="BJ7" t="s">
        <v>81</v>
      </c>
      <c r="BK7" t="s">
        <v>81</v>
      </c>
      <c r="BL7" t="s">
        <v>81</v>
      </c>
      <c r="BM7" s="1" t="s">
        <v>82</v>
      </c>
      <c r="BN7">
        <v>52440.63</v>
      </c>
      <c r="BO7">
        <v>967046.9</v>
      </c>
      <c r="BP7">
        <v>237312.1</v>
      </c>
      <c r="BQ7">
        <v>27544.23</v>
      </c>
      <c r="BR7">
        <v>5214.46</v>
      </c>
      <c r="BS7">
        <v>24397.05</v>
      </c>
      <c r="BT7">
        <v>13523.5</v>
      </c>
      <c r="BU7">
        <v>383.35</v>
      </c>
      <c r="BV7">
        <v>9283.2800000000007</v>
      </c>
      <c r="BW7">
        <v>36538.199999999997</v>
      </c>
      <c r="BX7">
        <v>1304798</v>
      </c>
      <c r="BY7">
        <v>8686912</v>
      </c>
      <c r="BZ7">
        <v>72.23</v>
      </c>
      <c r="CA7">
        <v>6.67</v>
      </c>
      <c r="CB7">
        <v>1605.7</v>
      </c>
      <c r="CC7">
        <v>61.11</v>
      </c>
      <c r="CD7">
        <v>440.02</v>
      </c>
      <c r="CE7">
        <v>88.89</v>
      </c>
      <c r="CF7">
        <v>316.68</v>
      </c>
      <c r="CG7">
        <v>116.67</v>
      </c>
      <c r="CH7">
        <v>263.35000000000002</v>
      </c>
      <c r="CI7">
        <v>1342.33</v>
      </c>
      <c r="CJ7">
        <v>3700.15</v>
      </c>
      <c r="CK7">
        <v>50297.16</v>
      </c>
      <c r="CL7">
        <v>282076.40000000002</v>
      </c>
      <c r="CM7">
        <v>0</v>
      </c>
      <c r="CN7">
        <v>6.67</v>
      </c>
      <c r="CO7">
        <v>80</v>
      </c>
      <c r="CP7">
        <v>68.89</v>
      </c>
      <c r="CQ7">
        <v>125.56</v>
      </c>
      <c r="CR7">
        <v>811.17</v>
      </c>
      <c r="CS7">
        <v>2101052</v>
      </c>
      <c r="CT7">
        <v>145122.79999999999</v>
      </c>
      <c r="CU7">
        <v>33.33</v>
      </c>
      <c r="CV7">
        <v>244.46</v>
      </c>
      <c r="CW7">
        <v>2853071</v>
      </c>
      <c r="CX7">
        <v>15.56</v>
      </c>
      <c r="CY7">
        <v>24.45</v>
      </c>
      <c r="CZ7">
        <v>88.89</v>
      </c>
      <c r="DC7">
        <f>BW7/$BW$7</f>
        <v>1</v>
      </c>
      <c r="DD7">
        <f>BX7/$BX$7</f>
        <v>1</v>
      </c>
      <c r="DE7">
        <f>BW7/$BW$7</f>
        <v>1</v>
      </c>
      <c r="DF7">
        <f>BX7/$BX$7</f>
        <v>1</v>
      </c>
      <c r="DG7">
        <f>CJ7/$CJ$7</f>
        <v>1</v>
      </c>
      <c r="DH7">
        <f>CK7/$CK$7</f>
        <v>1</v>
      </c>
      <c r="DI7">
        <f>CL7/$CL$7</f>
        <v>1</v>
      </c>
      <c r="DJ7">
        <f>CS7/$CS$7</f>
        <v>1</v>
      </c>
      <c r="DK7">
        <f>CT7/$CT$7</f>
        <v>1</v>
      </c>
      <c r="DL7">
        <f>CW7/$CW$7</f>
        <v>1</v>
      </c>
    </row>
    <row r="8" spans="1:116" x14ac:dyDescent="0.2">
      <c r="A8" t="s">
        <v>86</v>
      </c>
      <c r="B8" t="s">
        <v>87</v>
      </c>
      <c r="D8" s="3">
        <v>44531</v>
      </c>
      <c r="E8" s="4">
        <v>0.68194444444444446</v>
      </c>
      <c r="F8">
        <v>3501</v>
      </c>
      <c r="G8" t="s">
        <v>77</v>
      </c>
      <c r="H8" s="1" t="s">
        <v>78</v>
      </c>
      <c r="I8" s="11">
        <v>0.27389999999999998</v>
      </c>
      <c r="J8" s="12">
        <v>5.8319999999999999</v>
      </c>
      <c r="K8" s="12">
        <v>1.0189999999999999</v>
      </c>
      <c r="L8" s="12">
        <v>1.0489999999999999</v>
      </c>
      <c r="M8" s="13">
        <v>0.23830000000000001</v>
      </c>
      <c r="N8" s="14">
        <v>28.04</v>
      </c>
      <c r="O8" s="14">
        <v>26.04</v>
      </c>
      <c r="P8" s="14">
        <v>25.81</v>
      </c>
      <c r="Q8" s="14">
        <v>3.1260000000000003E-2</v>
      </c>
      <c r="R8" s="9">
        <v>7.0430000000000006E-2</v>
      </c>
      <c r="S8" s="12">
        <v>5.833E-2</v>
      </c>
      <c r="T8" s="12">
        <v>0.2999</v>
      </c>
      <c r="U8" s="12">
        <v>0.33239999999999997</v>
      </c>
      <c r="V8" s="12">
        <v>5.5649999999999998E-2</v>
      </c>
      <c r="W8" s="12">
        <v>6.7820000000000005E-2</v>
      </c>
      <c r="X8" s="12">
        <v>7.3800000000000004E-2</v>
      </c>
      <c r="Y8" s="12">
        <v>0.43259999999999998</v>
      </c>
      <c r="Z8" s="12">
        <v>0.46560000000000001</v>
      </c>
      <c r="AA8" s="13" t="s">
        <v>79</v>
      </c>
      <c r="AB8" s="11">
        <v>1.1039999999999999E-2</v>
      </c>
      <c r="AC8" s="11">
        <v>5.4850000000000003</v>
      </c>
      <c r="AD8" s="12">
        <v>4.82E-2</v>
      </c>
      <c r="AE8" s="15">
        <v>7.3910000000000003E-2</v>
      </c>
      <c r="AF8" s="13">
        <v>0.29389999999999999</v>
      </c>
      <c r="AG8" s="12">
        <v>0.12529999999999999</v>
      </c>
      <c r="AH8" s="12">
        <v>0.129</v>
      </c>
      <c r="AI8" s="16">
        <v>6.0510000000000001E-2</v>
      </c>
      <c r="AJ8" s="1" t="s">
        <v>80</v>
      </c>
      <c r="AK8">
        <v>0.27389999999999998</v>
      </c>
      <c r="AL8">
        <v>3.38</v>
      </c>
      <c r="AM8">
        <v>1.19</v>
      </c>
      <c r="AN8">
        <v>2.5099999999999998</v>
      </c>
      <c r="AO8">
        <v>3.69</v>
      </c>
      <c r="AP8">
        <v>4.3499999999999996</v>
      </c>
      <c r="AQ8">
        <v>2.95</v>
      </c>
      <c r="AR8">
        <v>0.94</v>
      </c>
      <c r="AS8">
        <v>0.91</v>
      </c>
      <c r="AT8">
        <v>15.37</v>
      </c>
      <c r="AU8">
        <v>88.03</v>
      </c>
      <c r="AV8">
        <v>6.06</v>
      </c>
      <c r="AW8">
        <v>28.15</v>
      </c>
      <c r="AX8">
        <v>3.98</v>
      </c>
      <c r="AY8">
        <v>4.57</v>
      </c>
      <c r="AZ8">
        <v>7.04</v>
      </c>
      <c r="BA8">
        <v>4.38</v>
      </c>
      <c r="BB8">
        <v>7.89</v>
      </c>
      <c r="BC8">
        <v>7.83</v>
      </c>
      <c r="BE8" t="s">
        <v>81</v>
      </c>
      <c r="BF8">
        <v>22.94</v>
      </c>
      <c r="BG8">
        <v>19.39</v>
      </c>
      <c r="BH8">
        <v>42.12</v>
      </c>
      <c r="BI8">
        <v>1.23</v>
      </c>
      <c r="BJ8">
        <v>6.11</v>
      </c>
      <c r="BK8">
        <v>3.75</v>
      </c>
      <c r="BL8">
        <v>0.5</v>
      </c>
      <c r="BM8" s="1" t="s">
        <v>82</v>
      </c>
      <c r="BN8">
        <v>66676.639999999999</v>
      </c>
      <c r="BO8">
        <v>973509.7</v>
      </c>
      <c r="BP8">
        <v>500230.6</v>
      </c>
      <c r="BQ8">
        <v>58975.14</v>
      </c>
      <c r="BR8">
        <v>10147.16</v>
      </c>
      <c r="BS8">
        <v>33947.85</v>
      </c>
      <c r="BT8">
        <v>134129.70000000001</v>
      </c>
      <c r="BU8">
        <v>2924.84</v>
      </c>
      <c r="BV8">
        <v>48101.34</v>
      </c>
      <c r="BW8">
        <v>36648.839999999997</v>
      </c>
      <c r="BX8">
        <v>1287635</v>
      </c>
      <c r="BY8">
        <v>8756827</v>
      </c>
      <c r="BZ8">
        <v>108.89</v>
      </c>
      <c r="CA8">
        <v>16.670000000000002</v>
      </c>
      <c r="CB8">
        <v>4768.74</v>
      </c>
      <c r="CC8">
        <v>325.57</v>
      </c>
      <c r="CD8">
        <v>2968.19</v>
      </c>
      <c r="CE8">
        <v>608.91999999999996</v>
      </c>
      <c r="CF8">
        <v>1735.72</v>
      </c>
      <c r="CG8">
        <v>836.72</v>
      </c>
      <c r="CH8">
        <v>2432.5100000000002</v>
      </c>
      <c r="CI8">
        <v>2970.41</v>
      </c>
      <c r="CJ8">
        <v>3699.41</v>
      </c>
      <c r="CK8">
        <v>50093.02</v>
      </c>
      <c r="CL8">
        <v>282187.2</v>
      </c>
      <c r="CM8">
        <v>0</v>
      </c>
      <c r="CN8">
        <v>8.89</v>
      </c>
      <c r="CO8">
        <v>123.34</v>
      </c>
      <c r="CP8">
        <v>91.11</v>
      </c>
      <c r="CQ8">
        <v>155.56</v>
      </c>
      <c r="CR8">
        <v>17373.41</v>
      </c>
      <c r="CS8">
        <v>2117625</v>
      </c>
      <c r="CT8">
        <v>144463.70000000001</v>
      </c>
      <c r="CU8">
        <v>1068.97</v>
      </c>
      <c r="CV8">
        <v>6934.21</v>
      </c>
      <c r="CW8">
        <v>2850026</v>
      </c>
      <c r="CX8">
        <v>877.84</v>
      </c>
      <c r="CY8">
        <v>754.5</v>
      </c>
      <c r="CZ8">
        <v>3518.1</v>
      </c>
      <c r="DC8" s="17">
        <f t="shared" ref="DC8:DC12" si="0">BW8/$BW$7</f>
        <v>1.003028063779825</v>
      </c>
      <c r="DD8" s="17">
        <f t="shared" ref="DD8:DD12" si="1">BX8/$BX$7</f>
        <v>0.98684623980110331</v>
      </c>
      <c r="DE8" s="17">
        <f t="shared" ref="DE8:DE12" si="2">BW8/$BW$7</f>
        <v>1.003028063779825</v>
      </c>
      <c r="DF8" s="17">
        <f t="shared" ref="DF8:DF12" si="3">BX8/$BX$7</f>
        <v>0.98684623980110331</v>
      </c>
      <c r="DG8" s="17">
        <f t="shared" ref="DG8:DG12" si="4">CJ8/$CJ$7</f>
        <v>0.99980000810777936</v>
      </c>
      <c r="DH8" s="17">
        <f t="shared" ref="DH8:DH12" si="5">CK8/$CK$7</f>
        <v>0.99594132153783621</v>
      </c>
      <c r="DI8" s="17">
        <f t="shared" ref="DI8:DI12" si="6">CL8/$CL$7</f>
        <v>1.0003928013828878</v>
      </c>
      <c r="DJ8" s="17">
        <f t="shared" ref="DJ8:DJ12" si="7">CS8/$CS$7</f>
        <v>1.0078879532729319</v>
      </c>
      <c r="DK8" s="17">
        <f t="shared" ref="DK8:DK12" si="8">CT8/$CT$7</f>
        <v>0.99545832908405862</v>
      </c>
      <c r="DL8" s="17">
        <f t="shared" ref="DL8:DL12" si="9">CW8/$CW$7</f>
        <v>0.998932728978704</v>
      </c>
    </row>
    <row r="9" spans="1:116" ht="17" thickBot="1" x14ac:dyDescent="0.25">
      <c r="A9" t="s">
        <v>88</v>
      </c>
      <c r="B9" t="s">
        <v>89</v>
      </c>
      <c r="D9" s="3">
        <v>44531</v>
      </c>
      <c r="E9" s="4">
        <v>0.68541666666666667</v>
      </c>
      <c r="F9">
        <v>3502</v>
      </c>
      <c r="G9" t="s">
        <v>77</v>
      </c>
      <c r="H9" s="1" t="s">
        <v>78</v>
      </c>
      <c r="I9" s="11">
        <v>2.855</v>
      </c>
      <c r="J9" s="16">
        <v>35.590000000000003</v>
      </c>
      <c r="K9" s="12">
        <v>13.23</v>
      </c>
      <c r="L9" s="12">
        <v>13.37</v>
      </c>
      <c r="M9" s="15">
        <v>2.879</v>
      </c>
      <c r="N9" s="12">
        <v>68.25</v>
      </c>
      <c r="O9" s="12">
        <v>65.28</v>
      </c>
      <c r="P9" s="12">
        <v>66.92</v>
      </c>
      <c r="Q9" s="16">
        <v>0.50609999999999999</v>
      </c>
      <c r="R9" s="15">
        <v>0.4728</v>
      </c>
      <c r="S9" s="12">
        <v>0.57620000000000005</v>
      </c>
      <c r="T9" s="12">
        <v>2.8079999999999998</v>
      </c>
      <c r="U9" s="12">
        <v>3.0350000000000001</v>
      </c>
      <c r="V9" s="16">
        <v>0.58209999999999995</v>
      </c>
      <c r="W9" s="16">
        <v>0.59079999999999999</v>
      </c>
      <c r="X9" s="16">
        <v>0.5998</v>
      </c>
      <c r="Y9" s="16">
        <v>2.9750000000000001</v>
      </c>
      <c r="Z9" s="16">
        <v>2.9830000000000001</v>
      </c>
      <c r="AA9" s="18">
        <v>1.5920000000000001</v>
      </c>
      <c r="AB9" s="11">
        <v>0.51539999999999997</v>
      </c>
      <c r="AC9" s="19">
        <v>0.70209999999999995</v>
      </c>
      <c r="AD9" s="16">
        <v>0.50409999999999999</v>
      </c>
      <c r="AE9" s="20">
        <v>0.53820000000000001</v>
      </c>
      <c r="AF9" s="15">
        <v>2.8279999999999998</v>
      </c>
      <c r="AG9" s="12">
        <v>0.86209999999999998</v>
      </c>
      <c r="AH9" s="12">
        <v>0.87829999999999997</v>
      </c>
      <c r="AI9" s="21">
        <v>0.57450000000000001</v>
      </c>
      <c r="AJ9" s="1" t="s">
        <v>80</v>
      </c>
      <c r="AK9">
        <v>2.855</v>
      </c>
      <c r="AL9">
        <v>0.94</v>
      </c>
      <c r="AM9">
        <v>0.37</v>
      </c>
      <c r="AN9">
        <v>0.68</v>
      </c>
      <c r="AO9">
        <v>0.49</v>
      </c>
      <c r="AP9">
        <v>6.16</v>
      </c>
      <c r="AQ9">
        <v>2.2200000000000002</v>
      </c>
      <c r="AR9">
        <v>2.41</v>
      </c>
      <c r="AS9">
        <v>0.81</v>
      </c>
      <c r="AT9">
        <v>3.93</v>
      </c>
      <c r="AU9">
        <v>24.41</v>
      </c>
      <c r="AV9">
        <v>1.47</v>
      </c>
      <c r="AW9">
        <v>2.62</v>
      </c>
      <c r="AX9">
        <v>2.19</v>
      </c>
      <c r="AY9">
        <v>0.9</v>
      </c>
      <c r="AZ9">
        <v>0.84</v>
      </c>
      <c r="BA9">
        <v>2.12</v>
      </c>
      <c r="BB9">
        <v>1.81</v>
      </c>
      <c r="BC9">
        <v>2.59</v>
      </c>
      <c r="BD9">
        <v>34.479999999999997</v>
      </c>
      <c r="BE9">
        <v>20.29</v>
      </c>
      <c r="BF9" t="s">
        <v>81</v>
      </c>
      <c r="BG9">
        <v>3.29</v>
      </c>
      <c r="BH9">
        <v>11.82</v>
      </c>
      <c r="BI9">
        <v>0.48</v>
      </c>
      <c r="BJ9">
        <v>1.46</v>
      </c>
      <c r="BK9">
        <v>0.46</v>
      </c>
      <c r="BL9">
        <v>0.52</v>
      </c>
      <c r="BM9" s="1" t="s">
        <v>82</v>
      </c>
      <c r="BN9">
        <v>194263.2</v>
      </c>
      <c r="BO9">
        <v>972093.9</v>
      </c>
      <c r="BP9">
        <v>1807953</v>
      </c>
      <c r="BQ9">
        <v>427337.1</v>
      </c>
      <c r="BR9">
        <v>66705.850000000006</v>
      </c>
      <c r="BS9">
        <v>135776.5</v>
      </c>
      <c r="BT9">
        <v>308906.09999999998</v>
      </c>
      <c r="BU9">
        <v>6659.53</v>
      </c>
      <c r="BV9">
        <v>108350.8</v>
      </c>
      <c r="BW9">
        <v>36460.949999999997</v>
      </c>
      <c r="BX9">
        <v>1294060</v>
      </c>
      <c r="BY9">
        <v>8641296</v>
      </c>
      <c r="BZ9">
        <v>662.26</v>
      </c>
      <c r="CA9">
        <v>73.34</v>
      </c>
      <c r="CB9">
        <v>32299.07</v>
      </c>
      <c r="CC9">
        <v>2520.3200000000002</v>
      </c>
      <c r="CD9">
        <v>23640.17</v>
      </c>
      <c r="CE9">
        <v>5452.34</v>
      </c>
      <c r="CF9">
        <v>12508.04</v>
      </c>
      <c r="CG9">
        <v>5888.08</v>
      </c>
      <c r="CH9">
        <v>14970.48</v>
      </c>
      <c r="CI9">
        <v>11611.77</v>
      </c>
      <c r="CJ9">
        <v>3698.67</v>
      </c>
      <c r="CK9">
        <v>49792.25</v>
      </c>
      <c r="CL9">
        <v>278353.90000000002</v>
      </c>
      <c r="CM9">
        <v>5.56</v>
      </c>
      <c r="CN9">
        <v>115.56</v>
      </c>
      <c r="CO9">
        <v>85.56</v>
      </c>
      <c r="CP9">
        <v>301.13</v>
      </c>
      <c r="CQ9">
        <v>338.91</v>
      </c>
      <c r="CR9">
        <v>157964.20000000001</v>
      </c>
      <c r="CS9">
        <v>2096830</v>
      </c>
      <c r="CT9">
        <v>143396</v>
      </c>
      <c r="CU9">
        <v>7087.66</v>
      </c>
      <c r="CV9">
        <v>45319.14</v>
      </c>
      <c r="CW9">
        <v>2845474</v>
      </c>
      <c r="CX9">
        <v>8220.67</v>
      </c>
      <c r="CY9">
        <v>6974.34</v>
      </c>
      <c r="CZ9">
        <v>32596.01</v>
      </c>
      <c r="DC9" s="17">
        <f t="shared" si="0"/>
        <v>0.99788577434027947</v>
      </c>
      <c r="DD9" s="17">
        <f t="shared" si="1"/>
        <v>0.99177037365170706</v>
      </c>
      <c r="DE9" s="17">
        <f t="shared" si="2"/>
        <v>0.99788577434027947</v>
      </c>
      <c r="DF9" s="17">
        <f t="shared" si="3"/>
        <v>0.99177037365170706</v>
      </c>
      <c r="DG9" s="17">
        <f t="shared" si="4"/>
        <v>0.99960001621555883</v>
      </c>
      <c r="DH9" s="17">
        <f t="shared" si="5"/>
        <v>0.98996146104471894</v>
      </c>
      <c r="DI9" s="17">
        <f t="shared" si="6"/>
        <v>0.98680322068772852</v>
      </c>
      <c r="DJ9" s="17">
        <f t="shared" si="7"/>
        <v>0.99799053045807529</v>
      </c>
      <c r="DK9" s="17">
        <f t="shared" si="8"/>
        <v>0.98810111161030534</v>
      </c>
      <c r="DL9" s="17">
        <f t="shared" si="9"/>
        <v>0.99733725518923289</v>
      </c>
    </row>
    <row r="10" spans="1:116" ht="17" thickBot="1" x14ac:dyDescent="0.25">
      <c r="A10" t="s">
        <v>90</v>
      </c>
      <c r="B10" t="s">
        <v>91</v>
      </c>
      <c r="D10" s="3">
        <v>44531</v>
      </c>
      <c r="E10" s="4">
        <v>0.68888888888888899</v>
      </c>
      <c r="F10">
        <v>3503</v>
      </c>
      <c r="G10" t="s">
        <v>77</v>
      </c>
      <c r="H10" s="1" t="s">
        <v>78</v>
      </c>
      <c r="I10" s="11">
        <v>28.24</v>
      </c>
      <c r="J10" s="12">
        <v>257.3</v>
      </c>
      <c r="K10" s="16">
        <v>130.6</v>
      </c>
      <c r="L10" s="16">
        <v>130.80000000000001</v>
      </c>
      <c r="M10" s="13">
        <v>28.26</v>
      </c>
      <c r="N10" s="12">
        <v>334</v>
      </c>
      <c r="O10" s="12">
        <v>318.3</v>
      </c>
      <c r="P10" s="12">
        <v>322.8</v>
      </c>
      <c r="Q10" s="12">
        <v>5.4029999999999996</v>
      </c>
      <c r="R10" s="13">
        <v>5.827</v>
      </c>
      <c r="S10" s="16">
        <v>5.593</v>
      </c>
      <c r="T10" s="16">
        <v>27.46</v>
      </c>
      <c r="U10" s="16">
        <v>28.07</v>
      </c>
      <c r="V10" s="21">
        <v>5.5270000000000001</v>
      </c>
      <c r="W10" s="21">
        <v>5.6</v>
      </c>
      <c r="X10" s="21">
        <v>5.6289999999999996</v>
      </c>
      <c r="Y10" s="21">
        <v>27.54</v>
      </c>
      <c r="Z10" s="21">
        <v>27.8</v>
      </c>
      <c r="AA10" s="11">
        <v>4.4139999999999997</v>
      </c>
      <c r="AB10" s="11">
        <v>5.4210000000000003</v>
      </c>
      <c r="AC10" s="11">
        <v>5.4409999999999998</v>
      </c>
      <c r="AD10" s="21">
        <v>5.2770000000000001</v>
      </c>
      <c r="AE10" s="11">
        <v>5.3810000000000002</v>
      </c>
      <c r="AF10" s="20">
        <v>27.65</v>
      </c>
      <c r="AG10" s="16">
        <v>5.7510000000000003</v>
      </c>
      <c r="AH10" s="16">
        <v>5.9080000000000004</v>
      </c>
      <c r="AI10" s="11">
        <v>5.5730000000000004</v>
      </c>
      <c r="AJ10" s="1" t="s">
        <v>80</v>
      </c>
      <c r="AK10">
        <v>28.24</v>
      </c>
      <c r="AL10">
        <v>1.58</v>
      </c>
      <c r="AM10">
        <v>1.1599999999999999</v>
      </c>
      <c r="AN10">
        <v>1.34</v>
      </c>
      <c r="AO10">
        <v>0.97</v>
      </c>
      <c r="AP10">
        <v>0.72</v>
      </c>
      <c r="AQ10">
        <v>2.54</v>
      </c>
      <c r="AR10">
        <v>1.1399999999999999</v>
      </c>
      <c r="AS10">
        <v>0.56000000000000005</v>
      </c>
      <c r="AT10">
        <v>2.25</v>
      </c>
      <c r="AU10">
        <v>4.63</v>
      </c>
      <c r="AV10">
        <v>1.42</v>
      </c>
      <c r="AW10">
        <v>1.77</v>
      </c>
      <c r="AX10">
        <v>1.18</v>
      </c>
      <c r="AY10">
        <v>1.07</v>
      </c>
      <c r="AZ10">
        <v>1.03</v>
      </c>
      <c r="BA10">
        <v>0.08</v>
      </c>
      <c r="BB10">
        <v>0.41</v>
      </c>
      <c r="BC10">
        <v>0.6</v>
      </c>
      <c r="BD10">
        <v>26.39</v>
      </c>
      <c r="BE10">
        <v>5.83</v>
      </c>
      <c r="BF10">
        <v>48.83</v>
      </c>
      <c r="BG10">
        <v>2.99</v>
      </c>
      <c r="BH10">
        <v>3.85</v>
      </c>
      <c r="BI10">
        <v>0.62</v>
      </c>
      <c r="BJ10">
        <v>0.16</v>
      </c>
      <c r="BK10">
        <v>0.99</v>
      </c>
      <c r="BL10">
        <v>0.3</v>
      </c>
      <c r="BM10" s="1" t="s">
        <v>82</v>
      </c>
      <c r="BN10">
        <v>1440520</v>
      </c>
      <c r="BO10">
        <v>957814.1</v>
      </c>
      <c r="BP10">
        <v>11464960</v>
      </c>
      <c r="BQ10">
        <v>3929926</v>
      </c>
      <c r="BR10">
        <v>600062.30000000005</v>
      </c>
      <c r="BS10">
        <v>1105842</v>
      </c>
      <c r="BT10">
        <v>1456663</v>
      </c>
      <c r="BU10">
        <v>30640.84</v>
      </c>
      <c r="BV10">
        <v>481665.7</v>
      </c>
      <c r="BW10">
        <v>36794.75</v>
      </c>
      <c r="BX10">
        <v>1291510</v>
      </c>
      <c r="BY10">
        <v>8541338</v>
      </c>
      <c r="BZ10">
        <v>6432.76</v>
      </c>
      <c r="CA10">
        <v>835.61</v>
      </c>
      <c r="CB10">
        <v>296131.8</v>
      </c>
      <c r="CC10">
        <v>24338.95</v>
      </c>
      <c r="CD10">
        <v>214800.3</v>
      </c>
      <c r="CE10">
        <v>50448.25</v>
      </c>
      <c r="CF10">
        <v>114604</v>
      </c>
      <c r="CG10">
        <v>53684.41</v>
      </c>
      <c r="CH10">
        <v>134911.5</v>
      </c>
      <c r="CI10">
        <v>96069.02</v>
      </c>
      <c r="CJ10">
        <v>3747.57</v>
      </c>
      <c r="CK10">
        <v>49780.88</v>
      </c>
      <c r="CL10">
        <v>275225.7</v>
      </c>
      <c r="CM10">
        <v>15.56</v>
      </c>
      <c r="CN10">
        <v>1134.53</v>
      </c>
      <c r="CO10">
        <v>124.45</v>
      </c>
      <c r="CP10">
        <v>2505.87</v>
      </c>
      <c r="CQ10">
        <v>2249.15</v>
      </c>
      <c r="CR10">
        <v>1520493</v>
      </c>
      <c r="CS10">
        <v>2077510</v>
      </c>
      <c r="CT10">
        <v>141825.29999999999</v>
      </c>
      <c r="CU10">
        <v>46658.36</v>
      </c>
      <c r="CV10">
        <v>300598.09999999998</v>
      </c>
      <c r="CW10">
        <v>2826290</v>
      </c>
      <c r="CX10">
        <v>80094.91</v>
      </c>
      <c r="CY10">
        <v>67393.87</v>
      </c>
      <c r="CZ10">
        <v>313272.40000000002</v>
      </c>
      <c r="DC10" s="17">
        <f t="shared" si="0"/>
        <v>1.0070214186796285</v>
      </c>
      <c r="DD10" s="17">
        <f t="shared" si="1"/>
        <v>0.98981604815458024</v>
      </c>
      <c r="DE10" s="17">
        <f t="shared" si="2"/>
        <v>1.0070214186796285</v>
      </c>
      <c r="DF10" s="17">
        <f t="shared" si="3"/>
        <v>0.98981604815458024</v>
      </c>
      <c r="DG10" s="17">
        <f t="shared" si="4"/>
        <v>1.0128156966609463</v>
      </c>
      <c r="DH10" s="17">
        <f t="shared" si="5"/>
        <v>0.98973540454371567</v>
      </c>
      <c r="DI10" s="17">
        <f t="shared" si="6"/>
        <v>0.97571331738493539</v>
      </c>
      <c r="DJ10" s="17">
        <f t="shared" si="7"/>
        <v>0.98879513691236576</v>
      </c>
      <c r="DK10" s="17">
        <f t="shared" si="8"/>
        <v>0.97727786398829131</v>
      </c>
      <c r="DL10" s="17">
        <f t="shared" si="9"/>
        <v>0.99061327250531095</v>
      </c>
    </row>
    <row r="11" spans="1:116" ht="17" thickBot="1" x14ac:dyDescent="0.25">
      <c r="A11" t="s">
        <v>92</v>
      </c>
      <c r="B11" t="s">
        <v>93</v>
      </c>
      <c r="D11" s="3">
        <v>44531</v>
      </c>
      <c r="E11" s="4">
        <v>0.69305555555555554</v>
      </c>
      <c r="F11">
        <v>3504</v>
      </c>
      <c r="G11" t="s">
        <v>77</v>
      </c>
      <c r="H11" s="1" t="s">
        <v>78</v>
      </c>
      <c r="I11" s="11">
        <v>268.8</v>
      </c>
      <c r="J11" s="21">
        <v>2517</v>
      </c>
      <c r="K11" s="21">
        <v>1268</v>
      </c>
      <c r="L11" s="21">
        <v>1269</v>
      </c>
      <c r="M11" s="20">
        <v>269.2</v>
      </c>
      <c r="N11" s="16">
        <v>2547</v>
      </c>
      <c r="O11" s="16">
        <v>2559</v>
      </c>
      <c r="P11" s="16">
        <v>2586</v>
      </c>
      <c r="Q11" s="21">
        <v>53.56</v>
      </c>
      <c r="R11" s="20">
        <v>53.76</v>
      </c>
      <c r="S11" s="12">
        <v>55.08</v>
      </c>
      <c r="T11" s="12">
        <v>267.10000000000002</v>
      </c>
      <c r="U11" s="12">
        <v>270.7</v>
      </c>
      <c r="V11" s="11">
        <v>53.85</v>
      </c>
      <c r="W11" s="11">
        <v>55.27</v>
      </c>
      <c r="X11" s="11">
        <v>54.75</v>
      </c>
      <c r="Y11" s="11">
        <v>272.60000000000002</v>
      </c>
      <c r="Z11" s="11">
        <v>271.7</v>
      </c>
      <c r="AA11" s="11">
        <v>45.56</v>
      </c>
      <c r="AB11" s="11">
        <v>53.73</v>
      </c>
      <c r="AC11" s="11">
        <v>50.94</v>
      </c>
      <c r="AD11" s="11">
        <v>54.01</v>
      </c>
      <c r="AE11" s="11">
        <v>53.33</v>
      </c>
      <c r="AF11" s="11">
        <v>269.39999999999998</v>
      </c>
      <c r="AG11" s="21">
        <v>53.88</v>
      </c>
      <c r="AH11" s="21">
        <v>54.51</v>
      </c>
      <c r="AI11" s="11">
        <v>54.47</v>
      </c>
      <c r="AJ11" s="1" t="s">
        <v>80</v>
      </c>
      <c r="AK11">
        <v>268.8</v>
      </c>
      <c r="AL11">
        <v>0.86</v>
      </c>
      <c r="AM11">
        <v>1.08</v>
      </c>
      <c r="AN11">
        <v>0.94</v>
      </c>
      <c r="AO11">
        <v>1.07</v>
      </c>
      <c r="AP11">
        <v>0.74</v>
      </c>
      <c r="AQ11">
        <v>2.76</v>
      </c>
      <c r="AR11">
        <v>1.54</v>
      </c>
      <c r="AS11">
        <v>1.62</v>
      </c>
      <c r="AT11">
        <v>1.08</v>
      </c>
      <c r="AU11">
        <v>1.41</v>
      </c>
      <c r="AV11">
        <v>0.1</v>
      </c>
      <c r="AW11">
        <v>0.45</v>
      </c>
      <c r="AX11">
        <v>2.97</v>
      </c>
      <c r="AY11">
        <v>0.26</v>
      </c>
      <c r="AZ11">
        <v>0.55000000000000004</v>
      </c>
      <c r="BA11">
        <v>0.5</v>
      </c>
      <c r="BB11">
        <v>0.46</v>
      </c>
      <c r="BC11">
        <v>0.55000000000000004</v>
      </c>
      <c r="BD11">
        <v>11.23</v>
      </c>
      <c r="BE11">
        <v>1.99</v>
      </c>
      <c r="BF11">
        <v>8.66</v>
      </c>
      <c r="BG11">
        <v>3.42</v>
      </c>
      <c r="BH11">
        <v>1.1299999999999999</v>
      </c>
      <c r="BI11">
        <v>0.31</v>
      </c>
      <c r="BJ11">
        <v>0.64</v>
      </c>
      <c r="BK11">
        <v>0.85</v>
      </c>
      <c r="BL11">
        <v>0.12</v>
      </c>
      <c r="BM11" s="1" t="s">
        <v>82</v>
      </c>
      <c r="BN11">
        <v>13304580</v>
      </c>
      <c r="BO11">
        <v>950766.3</v>
      </c>
      <c r="BP11">
        <v>110361000</v>
      </c>
      <c r="BQ11">
        <v>37990790</v>
      </c>
      <c r="BR11">
        <v>5787521</v>
      </c>
      <c r="BS11">
        <v>10350300</v>
      </c>
      <c r="BT11">
        <v>11109800</v>
      </c>
      <c r="BU11">
        <v>244204.4</v>
      </c>
      <c r="BV11">
        <v>3802752</v>
      </c>
      <c r="BW11">
        <v>36601.71</v>
      </c>
      <c r="BX11">
        <v>1300632</v>
      </c>
      <c r="BY11">
        <v>8560528</v>
      </c>
      <c r="BZ11">
        <v>62786.89</v>
      </c>
      <c r="CA11">
        <v>7614.48</v>
      </c>
      <c r="CB11">
        <v>2908840</v>
      </c>
      <c r="CC11">
        <v>234982.5</v>
      </c>
      <c r="CD11">
        <v>2080023</v>
      </c>
      <c r="CE11">
        <v>489197.6</v>
      </c>
      <c r="CF11">
        <v>1124529</v>
      </c>
      <c r="CG11">
        <v>519463.8</v>
      </c>
      <c r="CH11">
        <v>1328520</v>
      </c>
      <c r="CI11">
        <v>924283</v>
      </c>
      <c r="CJ11">
        <v>3693.48</v>
      </c>
      <c r="CK11">
        <v>49528.38</v>
      </c>
      <c r="CL11">
        <v>274318.8</v>
      </c>
      <c r="CM11">
        <v>158.9</v>
      </c>
      <c r="CN11">
        <v>11164.82</v>
      </c>
      <c r="CO11">
        <v>482.25</v>
      </c>
      <c r="CP11">
        <v>24862.52</v>
      </c>
      <c r="CQ11">
        <v>21120.71</v>
      </c>
      <c r="CR11">
        <v>14757290</v>
      </c>
      <c r="CS11">
        <v>2074535</v>
      </c>
      <c r="CT11">
        <v>140356.20000000001</v>
      </c>
      <c r="CU11">
        <v>436231</v>
      </c>
      <c r="CV11">
        <v>2768069</v>
      </c>
      <c r="CW11">
        <v>2861252</v>
      </c>
      <c r="CX11">
        <v>785312.9</v>
      </c>
      <c r="CY11">
        <v>665975.80000000005</v>
      </c>
      <c r="CZ11">
        <v>3098883</v>
      </c>
      <c r="DC11" s="17">
        <f t="shared" si="0"/>
        <v>1.0017381808627683</v>
      </c>
      <c r="DD11" s="17">
        <f t="shared" si="1"/>
        <v>0.99680716861920393</v>
      </c>
      <c r="DE11" s="17">
        <f t="shared" si="2"/>
        <v>1.0017381808627683</v>
      </c>
      <c r="DF11" s="17">
        <f t="shared" si="3"/>
        <v>0.99680716861920393</v>
      </c>
      <c r="DG11" s="17">
        <f t="shared" si="4"/>
        <v>0.99819737037687661</v>
      </c>
      <c r="DH11" s="17">
        <f t="shared" si="5"/>
        <v>0.98471524038335356</v>
      </c>
      <c r="DI11" s="17">
        <f t="shared" si="6"/>
        <v>0.9724982309757213</v>
      </c>
      <c r="DJ11" s="17">
        <f t="shared" si="7"/>
        <v>0.98737917957289967</v>
      </c>
      <c r="DK11" s="17">
        <f t="shared" si="8"/>
        <v>0.96715471311193024</v>
      </c>
      <c r="DL11" s="17">
        <f t="shared" si="9"/>
        <v>1.0028674365271666</v>
      </c>
    </row>
    <row r="12" spans="1:116" ht="17" thickBot="1" x14ac:dyDescent="0.25">
      <c r="A12" t="s">
        <v>94</v>
      </c>
      <c r="B12" t="s">
        <v>95</v>
      </c>
      <c r="D12" s="3">
        <v>44531</v>
      </c>
      <c r="E12" s="4">
        <v>0.69652777777777775</v>
      </c>
      <c r="F12">
        <v>3505</v>
      </c>
      <c r="G12" t="s">
        <v>77</v>
      </c>
      <c r="H12" s="1" t="s">
        <v>78</v>
      </c>
      <c r="I12" s="11">
        <v>535</v>
      </c>
      <c r="J12" s="11">
        <v>5041</v>
      </c>
      <c r="K12" s="11">
        <v>2515</v>
      </c>
      <c r="L12" s="11">
        <v>2515</v>
      </c>
      <c r="M12" s="11">
        <v>535.29999999999995</v>
      </c>
      <c r="N12" s="21">
        <v>5025</v>
      </c>
      <c r="O12" s="21">
        <v>5019</v>
      </c>
      <c r="P12" s="21">
        <v>5006</v>
      </c>
      <c r="Q12" s="11">
        <v>108.1</v>
      </c>
      <c r="R12" s="11">
        <v>108</v>
      </c>
      <c r="S12" s="21">
        <v>107.4</v>
      </c>
      <c r="T12" s="21">
        <v>536.5</v>
      </c>
      <c r="U12" s="21">
        <v>534.70000000000005</v>
      </c>
      <c r="V12" s="11">
        <v>107.2</v>
      </c>
      <c r="W12" s="11">
        <v>108.1</v>
      </c>
      <c r="X12" s="11">
        <v>108.3</v>
      </c>
      <c r="Y12" s="11">
        <v>535.4</v>
      </c>
      <c r="Z12" s="11">
        <v>535.79999999999995</v>
      </c>
      <c r="AA12" s="11">
        <v>112.2</v>
      </c>
      <c r="AB12" s="11">
        <v>108.1</v>
      </c>
      <c r="AC12" s="11">
        <v>109.5</v>
      </c>
      <c r="AD12" s="11">
        <v>108</v>
      </c>
      <c r="AE12" s="11">
        <v>108.3</v>
      </c>
      <c r="AF12" s="11">
        <v>534.6</v>
      </c>
      <c r="AG12" s="11">
        <v>108</v>
      </c>
      <c r="AH12" s="11">
        <v>107.7</v>
      </c>
      <c r="AI12" s="11">
        <v>107.5</v>
      </c>
      <c r="AJ12" s="1" t="s">
        <v>80</v>
      </c>
      <c r="AK12">
        <v>535</v>
      </c>
      <c r="AL12">
        <v>1</v>
      </c>
      <c r="AM12">
        <v>0.51</v>
      </c>
      <c r="AN12">
        <v>0.47</v>
      </c>
      <c r="AO12">
        <v>0.4</v>
      </c>
      <c r="AP12">
        <v>0.7</v>
      </c>
      <c r="AQ12">
        <v>3.02</v>
      </c>
      <c r="AR12">
        <v>0.41</v>
      </c>
      <c r="AS12">
        <v>0.1</v>
      </c>
      <c r="AT12">
        <v>0.31</v>
      </c>
      <c r="AU12">
        <v>0.81</v>
      </c>
      <c r="AV12">
        <v>0.59</v>
      </c>
      <c r="AW12">
        <v>0.71</v>
      </c>
      <c r="AX12">
        <v>0.83</v>
      </c>
      <c r="AY12">
        <v>0.76</v>
      </c>
      <c r="AZ12">
        <v>0.39</v>
      </c>
      <c r="BA12">
        <v>0.77</v>
      </c>
      <c r="BB12">
        <v>0.93</v>
      </c>
      <c r="BC12">
        <v>0.5</v>
      </c>
      <c r="BD12">
        <v>7.88</v>
      </c>
      <c r="BE12">
        <v>0.52</v>
      </c>
      <c r="BF12">
        <v>3.26</v>
      </c>
      <c r="BG12">
        <v>0.56000000000000005</v>
      </c>
      <c r="BH12">
        <v>0.75</v>
      </c>
      <c r="BI12">
        <v>0.43</v>
      </c>
      <c r="BJ12">
        <v>0.35</v>
      </c>
      <c r="BK12">
        <v>0.38</v>
      </c>
      <c r="BL12">
        <v>0.19</v>
      </c>
      <c r="BM12" s="1" t="s">
        <v>82</v>
      </c>
      <c r="BN12">
        <v>26752980</v>
      </c>
      <c r="BO12">
        <v>956492.2</v>
      </c>
      <c r="BP12">
        <v>223477900</v>
      </c>
      <c r="BQ12">
        <v>76287210</v>
      </c>
      <c r="BR12">
        <v>11609820</v>
      </c>
      <c r="BS12">
        <v>20812210</v>
      </c>
      <c r="BT12">
        <v>22296770</v>
      </c>
      <c r="BU12">
        <v>484498.6</v>
      </c>
      <c r="BV12">
        <v>7444573</v>
      </c>
      <c r="BW12">
        <v>36437.550000000003</v>
      </c>
      <c r="BX12">
        <v>1324810</v>
      </c>
      <c r="BY12">
        <v>8665256</v>
      </c>
      <c r="BZ12">
        <v>126061.1</v>
      </c>
      <c r="CA12">
        <v>15216.22</v>
      </c>
      <c r="CB12">
        <v>5741894</v>
      </c>
      <c r="CC12">
        <v>469754</v>
      </c>
      <c r="CD12">
        <v>4190657</v>
      </c>
      <c r="CE12">
        <v>983539.6</v>
      </c>
      <c r="CF12">
        <v>2221735</v>
      </c>
      <c r="CG12">
        <v>1038390</v>
      </c>
      <c r="CH12">
        <v>2635774</v>
      </c>
      <c r="CI12">
        <v>1840522</v>
      </c>
      <c r="CJ12">
        <v>3613.83</v>
      </c>
      <c r="CK12">
        <v>50398.16</v>
      </c>
      <c r="CL12">
        <v>277152.8</v>
      </c>
      <c r="CM12">
        <v>382.24</v>
      </c>
      <c r="CN12">
        <v>22840.26</v>
      </c>
      <c r="CO12">
        <v>924.51</v>
      </c>
      <c r="CP12">
        <v>50614.87</v>
      </c>
      <c r="CQ12">
        <v>43213.22</v>
      </c>
      <c r="CR12">
        <v>29584090</v>
      </c>
      <c r="CS12">
        <v>2094844</v>
      </c>
      <c r="CT12">
        <v>139127.4</v>
      </c>
      <c r="CU12">
        <v>883151.9</v>
      </c>
      <c r="CV12">
        <v>5522856</v>
      </c>
      <c r="CW12">
        <v>2884610</v>
      </c>
      <c r="CX12">
        <v>1575550</v>
      </c>
      <c r="CY12">
        <v>1343639</v>
      </c>
      <c r="CZ12">
        <v>6165497</v>
      </c>
      <c r="DC12" s="17">
        <f t="shared" si="0"/>
        <v>0.99724534870354875</v>
      </c>
      <c r="DD12" s="17">
        <f t="shared" si="1"/>
        <v>1.0153372399405884</v>
      </c>
      <c r="DE12" s="17">
        <f t="shared" si="2"/>
        <v>0.99724534870354875</v>
      </c>
      <c r="DF12" s="17">
        <f t="shared" si="3"/>
        <v>1.0153372399405884</v>
      </c>
      <c r="DG12" s="17">
        <f t="shared" si="4"/>
        <v>0.97667121603178242</v>
      </c>
      <c r="DH12" s="17">
        <f t="shared" si="5"/>
        <v>1.0020080656641448</v>
      </c>
      <c r="DI12" s="17">
        <f t="shared" si="6"/>
        <v>0.98254515443333779</v>
      </c>
      <c r="DJ12" s="17">
        <f t="shared" si="7"/>
        <v>0.9970452896929729</v>
      </c>
      <c r="DK12" s="17">
        <f t="shared" si="8"/>
        <v>0.95868740129049335</v>
      </c>
      <c r="DL12" s="17">
        <f t="shared" si="9"/>
        <v>1.011054404184123</v>
      </c>
    </row>
    <row r="13" spans="1:116" x14ac:dyDescent="0.2">
      <c r="D13" s="3"/>
      <c r="E13" s="4"/>
      <c r="DC13" s="17"/>
      <c r="DD13" s="17"/>
      <c r="DE13" s="17"/>
      <c r="DF13" s="17"/>
      <c r="DG13" s="17"/>
      <c r="DH13" s="17"/>
      <c r="DI13" s="17"/>
      <c r="DJ13" s="17"/>
      <c r="DK13" s="17"/>
      <c r="DL13" s="17"/>
    </row>
    <row r="14" spans="1:116" x14ac:dyDescent="0.2">
      <c r="D14" s="3"/>
      <c r="E14" s="4"/>
      <c r="H14" s="22" t="s">
        <v>96</v>
      </c>
      <c r="I14" s="22">
        <v>0.99970000000000003</v>
      </c>
      <c r="J14" s="22">
        <v>0.99970000000000003</v>
      </c>
      <c r="K14" s="22">
        <v>0.99970000000000003</v>
      </c>
      <c r="L14" s="22">
        <v>0.99970000000000003</v>
      </c>
      <c r="M14" s="22">
        <v>0.99970000000000003</v>
      </c>
      <c r="N14" s="22">
        <v>0.99939999999999996</v>
      </c>
      <c r="O14" s="22">
        <v>0.99950000000000006</v>
      </c>
      <c r="P14" s="22">
        <v>0.99939999999999996</v>
      </c>
      <c r="Q14" s="22">
        <v>0.99970000000000003</v>
      </c>
      <c r="R14" s="22">
        <v>0.99960000000000004</v>
      </c>
      <c r="S14" s="22">
        <v>0.99970000000000003</v>
      </c>
      <c r="T14" s="22">
        <v>0.99970000000000003</v>
      </c>
      <c r="U14" s="22">
        <v>0.99970000000000003</v>
      </c>
      <c r="V14" s="22">
        <v>0.99970000000000003</v>
      </c>
      <c r="W14" s="22">
        <v>0.99970000000000003</v>
      </c>
      <c r="X14" s="22">
        <v>0.99970000000000003</v>
      </c>
      <c r="Y14" s="22">
        <v>0.99970000000000003</v>
      </c>
      <c r="Z14" s="22">
        <v>0.99970000000000003</v>
      </c>
      <c r="AA14" s="22">
        <v>0.99560000000000004</v>
      </c>
      <c r="AB14" s="22">
        <v>0.99970000000000003</v>
      </c>
      <c r="AC14" s="22">
        <v>0.99809999999999999</v>
      </c>
      <c r="AD14" s="22">
        <v>0.99980000000000002</v>
      </c>
      <c r="AE14" s="22">
        <v>0.99970000000000003</v>
      </c>
      <c r="AF14" s="22">
        <v>0.99970000000000003</v>
      </c>
      <c r="AG14" s="22">
        <v>0.99970000000000003</v>
      </c>
      <c r="AH14" s="22">
        <v>0.99960000000000004</v>
      </c>
      <c r="AI14" s="22">
        <v>0.99970000000000003</v>
      </c>
      <c r="AJ14" s="23"/>
      <c r="AK14" s="23"/>
      <c r="AL14" s="24"/>
      <c r="AM14" s="24"/>
      <c r="AN14" s="24"/>
      <c r="AO14" s="24"/>
      <c r="AP14" s="24"/>
      <c r="AQ14" s="24"/>
      <c r="AR14" s="24"/>
      <c r="AS14" s="24"/>
      <c r="AT14" s="24"/>
      <c r="DC14" s="17"/>
      <c r="DD14" s="17"/>
      <c r="DE14" s="17"/>
      <c r="DF14" s="17"/>
      <c r="DG14" s="17"/>
      <c r="DH14" s="17"/>
      <c r="DI14" s="17"/>
      <c r="DJ14" s="17"/>
      <c r="DK14" s="17"/>
      <c r="DL14" s="17"/>
    </row>
    <row r="15" spans="1:116" x14ac:dyDescent="0.2">
      <c r="D15" s="3"/>
      <c r="E15" s="4"/>
      <c r="DC15" s="17"/>
      <c r="DD15" s="17"/>
      <c r="DE15" s="17"/>
      <c r="DF15" s="17"/>
      <c r="DG15" s="17"/>
      <c r="DH15" s="17"/>
      <c r="DI15" s="17"/>
      <c r="DJ15" s="17"/>
      <c r="DK15" s="17"/>
      <c r="DL15" s="17"/>
    </row>
    <row r="16" spans="1:116" s="1" customFormat="1" x14ac:dyDescent="0.2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15</v>
      </c>
      <c r="Q16" s="1" t="s">
        <v>16</v>
      </c>
      <c r="R16" s="1" t="s">
        <v>17</v>
      </c>
      <c r="S16" s="1" t="s">
        <v>18</v>
      </c>
      <c r="T16" s="1" t="s">
        <v>19</v>
      </c>
      <c r="U16" s="1" t="s">
        <v>20</v>
      </c>
      <c r="V16" s="1" t="s">
        <v>21</v>
      </c>
      <c r="W16" s="1" t="s">
        <v>22</v>
      </c>
      <c r="X16" s="1" t="s">
        <v>23</v>
      </c>
      <c r="Y16" s="1" t="s">
        <v>24</v>
      </c>
      <c r="Z16" s="1" t="s">
        <v>25</v>
      </c>
      <c r="AA16" s="1" t="s">
        <v>26</v>
      </c>
      <c r="AB16" s="1" t="s">
        <v>27</v>
      </c>
      <c r="AC16" s="1" t="s">
        <v>28</v>
      </c>
      <c r="AD16" s="1" t="s">
        <v>29</v>
      </c>
      <c r="AE16" s="1" t="s">
        <v>30</v>
      </c>
      <c r="AF16" s="1" t="s">
        <v>31</v>
      </c>
      <c r="AG16" s="1" t="s">
        <v>32</v>
      </c>
      <c r="AH16" s="1" t="s">
        <v>33</v>
      </c>
      <c r="AI16" s="1" t="s">
        <v>34</v>
      </c>
      <c r="AJ16" s="1" t="s">
        <v>7</v>
      </c>
      <c r="AL16" s="1" t="s">
        <v>8</v>
      </c>
      <c r="AM16" s="1" t="s">
        <v>9</v>
      </c>
      <c r="AN16" s="1" t="s">
        <v>10</v>
      </c>
      <c r="AO16" s="1" t="s">
        <v>11</v>
      </c>
      <c r="AP16" s="1" t="s">
        <v>12</v>
      </c>
      <c r="AQ16" s="1" t="s">
        <v>13</v>
      </c>
      <c r="AR16" s="1" t="s">
        <v>14</v>
      </c>
      <c r="AS16" s="1" t="s">
        <v>15</v>
      </c>
      <c r="AT16" s="1" t="s">
        <v>16</v>
      </c>
      <c r="AU16" s="1" t="s">
        <v>17</v>
      </c>
      <c r="AV16" s="1" t="s">
        <v>18</v>
      </c>
      <c r="AW16" s="1" t="s">
        <v>19</v>
      </c>
      <c r="AX16" s="1" t="s">
        <v>20</v>
      </c>
      <c r="AY16" s="1" t="s">
        <v>21</v>
      </c>
      <c r="AZ16" s="1" t="s">
        <v>22</v>
      </c>
      <c r="BA16" s="1" t="s">
        <v>23</v>
      </c>
      <c r="BB16" s="1" t="s">
        <v>24</v>
      </c>
      <c r="BC16" s="1" t="s">
        <v>25</v>
      </c>
      <c r="BD16" s="1" t="s">
        <v>26</v>
      </c>
      <c r="BE16" s="1" t="s">
        <v>27</v>
      </c>
      <c r="BF16" s="1" t="s">
        <v>28</v>
      </c>
      <c r="BG16" s="1" t="s">
        <v>29</v>
      </c>
      <c r="BH16" s="1" t="s">
        <v>30</v>
      </c>
      <c r="BI16" s="1" t="s">
        <v>31</v>
      </c>
      <c r="BJ16" s="1" t="s">
        <v>32</v>
      </c>
      <c r="BK16" s="1" t="s">
        <v>33</v>
      </c>
      <c r="BL16" s="1" t="s">
        <v>34</v>
      </c>
      <c r="BM16" s="1" t="s">
        <v>7</v>
      </c>
      <c r="BN16" s="1" t="s">
        <v>35</v>
      </c>
      <c r="BO16" s="2" t="s">
        <v>36</v>
      </c>
      <c r="BP16" s="1" t="s">
        <v>37</v>
      </c>
      <c r="BQ16" s="1" t="s">
        <v>38</v>
      </c>
      <c r="BR16" s="1" t="s">
        <v>39</v>
      </c>
      <c r="BS16" s="1" t="s">
        <v>40</v>
      </c>
      <c r="BT16" s="1" t="s">
        <v>41</v>
      </c>
      <c r="BU16" s="1" t="s">
        <v>42</v>
      </c>
      <c r="BV16" s="1" t="s">
        <v>43</v>
      </c>
      <c r="BW16" s="2" t="s">
        <v>44</v>
      </c>
      <c r="BX16" s="2" t="s">
        <v>45</v>
      </c>
      <c r="BY16" s="2" t="s">
        <v>46</v>
      </c>
      <c r="BZ16" s="1" t="s">
        <v>47</v>
      </c>
      <c r="CA16" s="1" t="s">
        <v>48</v>
      </c>
      <c r="CB16" s="1" t="s">
        <v>49</v>
      </c>
      <c r="CC16" s="1" t="s">
        <v>50</v>
      </c>
      <c r="CD16" s="1" t="s">
        <v>51</v>
      </c>
      <c r="CE16" s="1" t="s">
        <v>52</v>
      </c>
      <c r="CF16" s="1" t="s">
        <v>53</v>
      </c>
      <c r="CG16" s="1" t="s">
        <v>54</v>
      </c>
      <c r="CH16" s="1" t="s">
        <v>55</v>
      </c>
      <c r="CI16" s="1" t="s">
        <v>56</v>
      </c>
      <c r="CJ16" s="2" t="s">
        <v>57</v>
      </c>
      <c r="CK16" s="2" t="s">
        <v>58</v>
      </c>
      <c r="CL16" s="2" t="s">
        <v>59</v>
      </c>
      <c r="CM16" s="1" t="s">
        <v>60</v>
      </c>
      <c r="CN16" s="1" t="s">
        <v>61</v>
      </c>
      <c r="CO16" s="1" t="s">
        <v>62</v>
      </c>
      <c r="CP16" s="1" t="s">
        <v>63</v>
      </c>
      <c r="CQ16" s="1" t="s">
        <v>64</v>
      </c>
      <c r="CR16" s="1" t="s">
        <v>65</v>
      </c>
      <c r="CS16" s="2" t="s">
        <v>66</v>
      </c>
      <c r="CT16" s="2" t="s">
        <v>67</v>
      </c>
      <c r="CU16" s="1" t="s">
        <v>68</v>
      </c>
      <c r="CV16" s="1" t="s">
        <v>69</v>
      </c>
      <c r="CW16" s="2" t="s">
        <v>70</v>
      </c>
      <c r="CX16" s="1" t="s">
        <v>71</v>
      </c>
      <c r="CY16" s="1" t="s">
        <v>72</v>
      </c>
      <c r="CZ16" s="1" t="s">
        <v>73</v>
      </c>
      <c r="DB16" t="s">
        <v>74</v>
      </c>
      <c r="DC16" s="2" t="s">
        <v>36</v>
      </c>
      <c r="DD16" s="2" t="s">
        <v>44</v>
      </c>
      <c r="DE16" s="2" t="s">
        <v>45</v>
      </c>
      <c r="DF16" s="2" t="s">
        <v>46</v>
      </c>
      <c r="DG16" s="2" t="s">
        <v>57</v>
      </c>
      <c r="DH16" s="2" t="s">
        <v>58</v>
      </c>
      <c r="DI16" s="2" t="s">
        <v>59</v>
      </c>
      <c r="DJ16" s="2" t="s">
        <v>66</v>
      </c>
      <c r="DK16" s="2" t="s">
        <v>67</v>
      </c>
      <c r="DL16" s="2" t="s">
        <v>70</v>
      </c>
    </row>
    <row r="17" spans="1:116" s="25" customFormat="1" ht="15" x14ac:dyDescent="0.2">
      <c r="A17" s="25" t="s">
        <v>97</v>
      </c>
      <c r="B17" s="25" t="s">
        <v>98</v>
      </c>
      <c r="D17" s="26">
        <v>44531</v>
      </c>
      <c r="E17" s="27">
        <v>0.70000000000000007</v>
      </c>
      <c r="F17" s="25">
        <v>1101</v>
      </c>
      <c r="G17" s="25" t="s">
        <v>77</v>
      </c>
      <c r="H17" s="28" t="s">
        <v>78</v>
      </c>
      <c r="I17" s="25">
        <v>-4.555E-2</v>
      </c>
      <c r="J17" s="25">
        <v>0.1487</v>
      </c>
      <c r="K17" s="25">
        <v>5.5059999999999996E-3</v>
      </c>
      <c r="L17" s="25">
        <v>2.0739999999999999E-3</v>
      </c>
      <c r="M17" s="25">
        <v>-0.1211</v>
      </c>
      <c r="N17" s="25">
        <v>-7.4179999999999996E-2</v>
      </c>
      <c r="O17" s="25">
        <v>0.29289999999999999</v>
      </c>
      <c r="P17" s="25">
        <v>-5.9740000000000001E-2</v>
      </c>
      <c r="Q17" s="25">
        <v>-1.6660000000000001E-2</v>
      </c>
      <c r="R17" s="25">
        <v>7.1240000000000001E-3</v>
      </c>
      <c r="S17" s="25">
        <v>-3.0360000000000001E-3</v>
      </c>
      <c r="T17" s="25">
        <v>1.523E-2</v>
      </c>
      <c r="U17" s="25">
        <v>2.0129999999999999E-2</v>
      </c>
      <c r="V17" s="25">
        <v>6.0840000000000004E-4</v>
      </c>
      <c r="W17" s="25">
        <v>4.457E-3</v>
      </c>
      <c r="X17" s="25">
        <v>4.7860000000000003E-3</v>
      </c>
      <c r="Y17" s="25">
        <v>-9.3849999999999992E-3</v>
      </c>
      <c r="Z17" s="25">
        <v>3.1E-2</v>
      </c>
      <c r="AA17" s="25" t="s">
        <v>79</v>
      </c>
      <c r="AB17" s="25">
        <v>0.14580000000000001</v>
      </c>
      <c r="AC17" s="25">
        <v>0.81320000000000003</v>
      </c>
      <c r="AD17" s="25">
        <v>0.11940000000000001</v>
      </c>
      <c r="AE17" s="25">
        <v>0.1573</v>
      </c>
      <c r="AF17" s="25">
        <v>-3.837E-4</v>
      </c>
      <c r="AG17" s="25">
        <v>-8.2330000000000001E-4</v>
      </c>
      <c r="AH17" s="25">
        <v>-1.9300000000000002E-5</v>
      </c>
      <c r="AI17" s="25">
        <v>4.2430000000000002E-3</v>
      </c>
      <c r="AJ17" s="28" t="s">
        <v>80</v>
      </c>
      <c r="AK17" s="25">
        <v>-4.555E-2</v>
      </c>
      <c r="AL17" s="25">
        <v>18.760000000000002</v>
      </c>
      <c r="AM17" s="25">
        <v>13.54</v>
      </c>
      <c r="AN17" s="25" t="s">
        <v>81</v>
      </c>
      <c r="AO17" s="25" t="s">
        <v>81</v>
      </c>
      <c r="AP17" s="25">
        <v>11.47</v>
      </c>
      <c r="AQ17" s="25">
        <v>94.92</v>
      </c>
      <c r="AR17" s="25" t="s">
        <v>81</v>
      </c>
      <c r="AS17" s="25" t="s">
        <v>81</v>
      </c>
      <c r="AT17" s="25">
        <v>61.34</v>
      </c>
      <c r="AU17" s="25" t="s">
        <v>81</v>
      </c>
      <c r="AV17" s="25">
        <v>54.68</v>
      </c>
      <c r="AW17" s="25">
        <v>80.040000000000006</v>
      </c>
      <c r="AX17" s="25">
        <v>29.36</v>
      </c>
      <c r="AY17" s="25" t="s">
        <v>81</v>
      </c>
      <c r="AZ17" s="25">
        <v>18.440000000000001</v>
      </c>
      <c r="BA17" s="25">
        <v>44.09</v>
      </c>
      <c r="BB17" s="25">
        <v>64.5</v>
      </c>
      <c r="BC17" s="25">
        <v>93.19</v>
      </c>
      <c r="BE17" s="25">
        <v>63.9</v>
      </c>
      <c r="BF17" s="25" t="s">
        <v>81</v>
      </c>
      <c r="BG17" s="25">
        <v>43.46</v>
      </c>
      <c r="BH17" s="25">
        <v>20.14</v>
      </c>
      <c r="BI17" s="25" t="s">
        <v>81</v>
      </c>
      <c r="BJ17" s="25" t="s">
        <v>81</v>
      </c>
      <c r="BK17" s="25" t="s">
        <v>81</v>
      </c>
      <c r="BL17" s="25">
        <v>8.4700000000000006</v>
      </c>
      <c r="BM17" s="28" t="s">
        <v>82</v>
      </c>
      <c r="BN17" s="25">
        <v>49704.22</v>
      </c>
      <c r="BO17" s="25">
        <v>953207.6</v>
      </c>
      <c r="BP17" s="25">
        <v>241689.7</v>
      </c>
      <c r="BQ17" s="25">
        <v>27458.47</v>
      </c>
      <c r="BR17" s="25">
        <v>5176.6400000000003</v>
      </c>
      <c r="BS17" s="25">
        <v>19504.669999999998</v>
      </c>
      <c r="BT17" s="25">
        <v>13275.45</v>
      </c>
      <c r="BU17" s="25">
        <v>407.8</v>
      </c>
      <c r="BV17" s="25">
        <v>9109.83</v>
      </c>
      <c r="BW17" s="25">
        <v>37090.67</v>
      </c>
      <c r="BX17" s="25">
        <v>1314232</v>
      </c>
      <c r="BY17" s="25">
        <v>8607526</v>
      </c>
      <c r="BZ17" s="25">
        <v>53.34</v>
      </c>
      <c r="CA17" s="25">
        <v>7.78</v>
      </c>
      <c r="CB17" s="25">
        <v>1430.12</v>
      </c>
      <c r="CC17" s="25">
        <v>75.56</v>
      </c>
      <c r="CD17" s="25">
        <v>593.37</v>
      </c>
      <c r="CE17" s="25">
        <v>93.34</v>
      </c>
      <c r="CF17" s="25">
        <v>404.46</v>
      </c>
      <c r="CG17" s="25">
        <v>161.12</v>
      </c>
      <c r="CH17" s="25">
        <v>213.34</v>
      </c>
      <c r="CI17" s="25">
        <v>1431.24</v>
      </c>
      <c r="CJ17" s="25">
        <v>3755.35</v>
      </c>
      <c r="CK17" s="25">
        <v>50728.24</v>
      </c>
      <c r="CL17" s="25">
        <v>278279.59999999998</v>
      </c>
      <c r="CM17" s="25">
        <v>0</v>
      </c>
      <c r="CN17" s="25">
        <v>37.78</v>
      </c>
      <c r="CO17" s="25">
        <v>87.78</v>
      </c>
      <c r="CP17" s="25">
        <v>124.45</v>
      </c>
      <c r="CQ17" s="25">
        <v>186.67</v>
      </c>
      <c r="CR17" s="25">
        <v>778.94</v>
      </c>
      <c r="CS17" s="25">
        <v>2109142</v>
      </c>
      <c r="CT17" s="25">
        <v>144784</v>
      </c>
      <c r="CU17" s="25">
        <v>26.67</v>
      </c>
      <c r="CV17" s="25">
        <v>244.46</v>
      </c>
      <c r="CW17" s="25">
        <v>2858141</v>
      </c>
      <c r="CX17" s="25">
        <v>86.67</v>
      </c>
      <c r="CY17" s="25">
        <v>65.56</v>
      </c>
      <c r="CZ17" s="25">
        <v>330.01</v>
      </c>
      <c r="DC17" s="29">
        <f t="shared" ref="DC17:DC29" si="10">BW17/$BW$7</f>
        <v>1.0151203398087481</v>
      </c>
      <c r="DD17" s="29">
        <f t="shared" ref="DD17:DD29" si="11">BX17/$BX$7</f>
        <v>1.0072302379372133</v>
      </c>
      <c r="DE17" s="29">
        <f t="shared" ref="DE17:DE29" si="12">BW17/$BW$7</f>
        <v>1.0151203398087481</v>
      </c>
      <c r="DF17" s="29">
        <f t="shared" ref="DF17:DF29" si="13">BX17/$BX$7</f>
        <v>1.0072302379372133</v>
      </c>
      <c r="DG17" s="29">
        <f t="shared" ref="DG17:DG29" si="14">CJ17/$CJ$7</f>
        <v>1.0149183141224003</v>
      </c>
      <c r="DH17" s="29">
        <f t="shared" ref="DH17:DH29" si="15">CK17/$CK$7</f>
        <v>1.0085706628366293</v>
      </c>
      <c r="DI17" s="29">
        <f t="shared" ref="DI17:DI29" si="16">CL17/$CL$7</f>
        <v>0.98653981687230818</v>
      </c>
      <c r="DJ17" s="29">
        <f t="shared" ref="DJ17:DJ29" si="17">CS17/$CS$7</f>
        <v>1.0038504520592542</v>
      </c>
      <c r="DK17" s="29">
        <f t="shared" ref="DK17:DK29" si="18">CT17/$CT$7</f>
        <v>0.99766542541902448</v>
      </c>
      <c r="DL17" s="29">
        <f t="shared" ref="DL17:DL29" si="19">CW17/$CW$7</f>
        <v>1.0017770325379214</v>
      </c>
    </row>
    <row r="18" spans="1:116" x14ac:dyDescent="0.2">
      <c r="A18" t="s">
        <v>99</v>
      </c>
      <c r="B18" t="s">
        <v>100</v>
      </c>
      <c r="D18" s="3">
        <v>44531</v>
      </c>
      <c r="E18" s="4">
        <v>0.70347222222222217</v>
      </c>
      <c r="F18">
        <v>1101</v>
      </c>
      <c r="G18" t="s">
        <v>77</v>
      </c>
      <c r="H18" s="1" t="s">
        <v>78</v>
      </c>
      <c r="I18">
        <v>-7.5749999999999998E-2</v>
      </c>
      <c r="J18">
        <v>5.7590000000000002E-2</v>
      </c>
      <c r="K18">
        <v>-9.2219999999999993E-3</v>
      </c>
      <c r="L18">
        <v>-2.0369999999999999E-2</v>
      </c>
      <c r="M18">
        <v>-0.123</v>
      </c>
      <c r="N18">
        <v>-7.8829999999999997E-2</v>
      </c>
      <c r="O18">
        <v>-2.4119999999999999E-2</v>
      </c>
      <c r="P18">
        <v>-0.4476</v>
      </c>
      <c r="Q18">
        <v>-1.6389999999999998E-2</v>
      </c>
      <c r="R18">
        <v>7.6239999999999997E-3</v>
      </c>
      <c r="S18">
        <v>-2.2030000000000001E-3</v>
      </c>
      <c r="T18">
        <v>8.3040000000000006E-3</v>
      </c>
      <c r="U18">
        <v>9.6729999999999993E-3</v>
      </c>
      <c r="V18">
        <v>5.0469999999999996E-4</v>
      </c>
      <c r="W18">
        <v>1.8270000000000001E-3</v>
      </c>
      <c r="X18">
        <v>1.266E-3</v>
      </c>
      <c r="Y18">
        <v>-2.1250000000000002E-2</v>
      </c>
      <c r="Z18">
        <v>-1.3129999999999999E-2</v>
      </c>
      <c r="AA18" t="s">
        <v>79</v>
      </c>
      <c r="AB18">
        <v>-1.258E-3</v>
      </c>
      <c r="AC18">
        <v>2.101</v>
      </c>
      <c r="AD18">
        <v>4.0030000000000003E-2</v>
      </c>
      <c r="AE18">
        <v>6.5570000000000003E-2</v>
      </c>
      <c r="AF18">
        <v>-1.9599999999999999E-3</v>
      </c>
      <c r="AG18">
        <v>7.7740000000000003E-4</v>
      </c>
      <c r="AH18">
        <v>-5.1829999999999997E-4</v>
      </c>
      <c r="AI18">
        <v>1.2210000000000001E-3</v>
      </c>
      <c r="AJ18" s="1" t="s">
        <v>80</v>
      </c>
      <c r="AK18">
        <v>-7.5749999999999998E-2</v>
      </c>
      <c r="AL18">
        <v>21.37</v>
      </c>
      <c r="AM18">
        <v>34.54</v>
      </c>
      <c r="AN18" t="s">
        <v>81</v>
      </c>
      <c r="AO18" t="s">
        <v>81</v>
      </c>
      <c r="AP18">
        <v>2.74</v>
      </c>
      <c r="AQ18">
        <v>96.77</v>
      </c>
      <c r="AR18" t="s">
        <v>81</v>
      </c>
      <c r="AS18">
        <v>18.29</v>
      </c>
      <c r="AT18">
        <v>95.18</v>
      </c>
      <c r="AU18" t="s">
        <v>81</v>
      </c>
      <c r="AV18">
        <v>76.900000000000006</v>
      </c>
      <c r="AW18" t="s">
        <v>81</v>
      </c>
      <c r="AX18" t="s">
        <v>81</v>
      </c>
      <c r="AY18" t="s">
        <v>81</v>
      </c>
      <c r="AZ18">
        <v>15.58</v>
      </c>
      <c r="BA18">
        <v>43.48</v>
      </c>
      <c r="BB18">
        <v>19.48</v>
      </c>
      <c r="BC18">
        <v>98.4</v>
      </c>
      <c r="BE18" t="s">
        <v>81</v>
      </c>
      <c r="BF18">
        <v>26.52</v>
      </c>
      <c r="BG18" t="s">
        <v>81</v>
      </c>
      <c r="BH18" t="s">
        <v>81</v>
      </c>
      <c r="BI18">
        <v>3.62</v>
      </c>
      <c r="BJ18">
        <v>50.95</v>
      </c>
      <c r="BK18">
        <v>72.37</v>
      </c>
      <c r="BL18">
        <v>23.05</v>
      </c>
      <c r="BM18" s="1" t="s">
        <v>82</v>
      </c>
      <c r="BN18">
        <v>48513.74</v>
      </c>
      <c r="BO18">
        <v>961159.6</v>
      </c>
      <c r="BP18">
        <v>239195.3</v>
      </c>
      <c r="BQ18">
        <v>27186.93</v>
      </c>
      <c r="BR18">
        <v>5105.5</v>
      </c>
      <c r="BS18">
        <v>19555.86</v>
      </c>
      <c r="BT18">
        <v>13235.39</v>
      </c>
      <c r="BU18">
        <v>380.02</v>
      </c>
      <c r="BV18">
        <v>8592.84</v>
      </c>
      <c r="BW18">
        <v>36832.6</v>
      </c>
      <c r="BX18">
        <v>1312165</v>
      </c>
      <c r="BY18">
        <v>8662541</v>
      </c>
      <c r="BZ18">
        <v>53.34</v>
      </c>
      <c r="CA18">
        <v>7.78</v>
      </c>
      <c r="CB18">
        <v>1483.47</v>
      </c>
      <c r="CC18">
        <v>68.89</v>
      </c>
      <c r="CD18">
        <v>515.61</v>
      </c>
      <c r="CE18">
        <v>93.34</v>
      </c>
      <c r="CF18">
        <v>354.46</v>
      </c>
      <c r="CG18">
        <v>128.88999999999999</v>
      </c>
      <c r="CH18">
        <v>156.66999999999999</v>
      </c>
      <c r="CI18">
        <v>1294.55</v>
      </c>
      <c r="CJ18">
        <v>3743.13</v>
      </c>
      <c r="CK18">
        <v>50828.79</v>
      </c>
      <c r="CL18">
        <v>281753.3</v>
      </c>
      <c r="CM18">
        <v>0</v>
      </c>
      <c r="CN18">
        <v>6.67</v>
      </c>
      <c r="CO18">
        <v>97.78</v>
      </c>
      <c r="CP18">
        <v>88.89</v>
      </c>
      <c r="CQ18">
        <v>152.22999999999999</v>
      </c>
      <c r="CR18">
        <v>700.04</v>
      </c>
      <c r="CS18">
        <v>2120612</v>
      </c>
      <c r="CT18">
        <v>145773.9</v>
      </c>
      <c r="CU18">
        <v>40</v>
      </c>
      <c r="CV18">
        <v>220.01</v>
      </c>
      <c r="CW18">
        <v>2883141</v>
      </c>
      <c r="CX18">
        <v>44.45</v>
      </c>
      <c r="CY18">
        <v>32.22</v>
      </c>
      <c r="CZ18">
        <v>160.01</v>
      </c>
      <c r="DC18" s="17">
        <f t="shared" si="10"/>
        <v>1.0080573208313492</v>
      </c>
      <c r="DD18" s="17">
        <f t="shared" si="11"/>
        <v>1.0056460846813069</v>
      </c>
      <c r="DE18" s="17">
        <f t="shared" si="12"/>
        <v>1.0080573208313492</v>
      </c>
      <c r="DF18" s="17">
        <f t="shared" si="13"/>
        <v>1.0056460846813069</v>
      </c>
      <c r="DG18" s="17">
        <f t="shared" si="14"/>
        <v>1.0116157453076227</v>
      </c>
      <c r="DH18" s="17">
        <f t="shared" si="15"/>
        <v>1.0105697816735577</v>
      </c>
      <c r="DI18" s="17">
        <f t="shared" si="16"/>
        <v>0.99885456564249953</v>
      </c>
      <c r="DJ18" s="17">
        <f t="shared" si="17"/>
        <v>1.0093096220369606</v>
      </c>
      <c r="DK18" s="17">
        <f t="shared" si="18"/>
        <v>1.0044865451879375</v>
      </c>
      <c r="DL18" s="17">
        <f t="shared" si="19"/>
        <v>1.0105395203974945</v>
      </c>
    </row>
    <row r="19" spans="1:116" x14ac:dyDescent="0.2">
      <c r="A19" t="s">
        <v>101</v>
      </c>
      <c r="B19" t="s">
        <v>102</v>
      </c>
      <c r="D19" s="3">
        <v>44531</v>
      </c>
      <c r="E19" s="4">
        <v>0.70763888888888893</v>
      </c>
      <c r="F19">
        <v>1101</v>
      </c>
      <c r="G19" t="s">
        <v>77</v>
      </c>
      <c r="H19" s="1" t="s">
        <v>78</v>
      </c>
      <c r="I19">
        <v>-4.1709999999999997E-2</v>
      </c>
      <c r="J19">
        <v>0.27710000000000001</v>
      </c>
      <c r="K19">
        <v>9.9110000000000004E-2</v>
      </c>
      <c r="L19">
        <v>0.14430000000000001</v>
      </c>
      <c r="M19">
        <v>1.625</v>
      </c>
      <c r="N19">
        <v>-2.7130000000000001E-2</v>
      </c>
      <c r="O19">
        <v>2.87</v>
      </c>
      <c r="P19">
        <v>2.7469999999999999</v>
      </c>
      <c r="Q19">
        <v>-1.5350000000000001E-2</v>
      </c>
      <c r="R19">
        <v>-1.5820000000000001E-2</v>
      </c>
      <c r="S19">
        <v>4.8089999999999998E-4</v>
      </c>
      <c r="T19">
        <v>2.7230000000000001E-2</v>
      </c>
      <c r="U19">
        <v>7.5719999999999997E-3</v>
      </c>
      <c r="V19">
        <v>2.8579999999999999E-3</v>
      </c>
      <c r="W19">
        <v>2.3410000000000002E-3</v>
      </c>
      <c r="X19">
        <v>-3.367E-4</v>
      </c>
      <c r="Y19">
        <v>-1.3729999999999999E-2</v>
      </c>
      <c r="Z19">
        <v>1.0919999999999999E-2</v>
      </c>
      <c r="AA19" t="s">
        <v>79</v>
      </c>
      <c r="AB19">
        <v>-6.4970000000000002E-4</v>
      </c>
      <c r="AC19">
        <v>1.7490000000000001</v>
      </c>
      <c r="AD19">
        <v>9.8480000000000009E-3</v>
      </c>
      <c r="AE19">
        <v>5.2229999999999999E-2</v>
      </c>
      <c r="AF19">
        <v>3.7510000000000002E-2</v>
      </c>
      <c r="AG19">
        <v>5.5880000000000001E-3</v>
      </c>
      <c r="AH19">
        <v>3.9779999999999998E-3</v>
      </c>
      <c r="AI19">
        <v>3.2399999999999998E-3</v>
      </c>
      <c r="AJ19" s="1" t="s">
        <v>80</v>
      </c>
      <c r="AK19">
        <v>-4.1709999999999997E-2</v>
      </c>
      <c r="AL19">
        <v>43.61</v>
      </c>
      <c r="AM19">
        <v>89.32</v>
      </c>
      <c r="AN19" t="s">
        <v>81</v>
      </c>
      <c r="AO19" t="s">
        <v>81</v>
      </c>
      <c r="AP19" t="s">
        <v>81</v>
      </c>
      <c r="AQ19" t="s">
        <v>81</v>
      </c>
      <c r="AR19" t="s">
        <v>81</v>
      </c>
      <c r="AS19" t="s">
        <v>81</v>
      </c>
      <c r="AT19" t="s">
        <v>81</v>
      </c>
      <c r="AU19">
        <v>85.21</v>
      </c>
      <c r="AV19" t="s">
        <v>81</v>
      </c>
      <c r="AW19">
        <v>77.19</v>
      </c>
      <c r="AX19" t="s">
        <v>81</v>
      </c>
      <c r="AY19" t="s">
        <v>81</v>
      </c>
      <c r="AZ19" t="s">
        <v>81</v>
      </c>
      <c r="BA19" t="s">
        <v>81</v>
      </c>
      <c r="BB19" t="s">
        <v>81</v>
      </c>
      <c r="BC19" t="s">
        <v>81</v>
      </c>
      <c r="BE19" t="s">
        <v>81</v>
      </c>
      <c r="BF19" t="s">
        <v>81</v>
      </c>
      <c r="BG19" t="s">
        <v>81</v>
      </c>
      <c r="BH19" t="s">
        <v>81</v>
      </c>
      <c r="BI19" t="s">
        <v>81</v>
      </c>
      <c r="BJ19" t="s">
        <v>81</v>
      </c>
      <c r="BK19" t="s">
        <v>81</v>
      </c>
      <c r="BL19" t="s">
        <v>81</v>
      </c>
      <c r="BM19" s="1" t="s">
        <v>82</v>
      </c>
      <c r="BN19">
        <v>50396.41</v>
      </c>
      <c r="BO19">
        <v>963664.3</v>
      </c>
      <c r="BP19">
        <v>249843.8</v>
      </c>
      <c r="BQ19">
        <v>30593.71</v>
      </c>
      <c r="BR19">
        <v>5889.43</v>
      </c>
      <c r="BS19">
        <v>87952.78</v>
      </c>
      <c r="BT19">
        <v>13208.78</v>
      </c>
      <c r="BU19">
        <v>662.31</v>
      </c>
      <c r="BV19">
        <v>13398.63</v>
      </c>
      <c r="BW19">
        <v>36799.24</v>
      </c>
      <c r="BX19">
        <v>1284895</v>
      </c>
      <c r="BY19">
        <v>8693998</v>
      </c>
      <c r="BZ19">
        <v>54.45</v>
      </c>
      <c r="CA19">
        <v>4.4400000000000004</v>
      </c>
      <c r="CB19">
        <v>1633.49</v>
      </c>
      <c r="CC19">
        <v>85.56</v>
      </c>
      <c r="CD19">
        <v>482.25</v>
      </c>
      <c r="CE19">
        <v>115.56</v>
      </c>
      <c r="CF19">
        <v>365.57</v>
      </c>
      <c r="CG19">
        <v>113.34</v>
      </c>
      <c r="CH19">
        <v>194.45</v>
      </c>
      <c r="CI19">
        <v>1380.12</v>
      </c>
      <c r="CJ19">
        <v>3675.7</v>
      </c>
      <c r="CK19">
        <v>49489.88</v>
      </c>
      <c r="CL19">
        <v>282009.2</v>
      </c>
      <c r="CM19">
        <v>0</v>
      </c>
      <c r="CN19">
        <v>6.67</v>
      </c>
      <c r="CO19">
        <v>93.34</v>
      </c>
      <c r="CP19">
        <v>71.11</v>
      </c>
      <c r="CQ19">
        <v>146.66999999999999</v>
      </c>
      <c r="CR19">
        <v>2922.33</v>
      </c>
      <c r="CS19">
        <v>2128708</v>
      </c>
      <c r="CT19">
        <v>145773</v>
      </c>
      <c r="CU19">
        <v>80</v>
      </c>
      <c r="CV19">
        <v>454.52</v>
      </c>
      <c r="CW19">
        <v>2883616</v>
      </c>
      <c r="CX19">
        <v>73.34</v>
      </c>
      <c r="CY19">
        <v>73.34</v>
      </c>
      <c r="CZ19">
        <v>275.57</v>
      </c>
      <c r="DC19" s="17">
        <f t="shared" si="10"/>
        <v>1.0071443037697534</v>
      </c>
      <c r="DD19" s="17">
        <f t="shared" si="11"/>
        <v>0.98474629789438672</v>
      </c>
      <c r="DE19" s="17">
        <f t="shared" si="12"/>
        <v>1.0071443037697534</v>
      </c>
      <c r="DF19" s="17">
        <f t="shared" si="13"/>
        <v>0.98474629789438672</v>
      </c>
      <c r="DG19" s="17">
        <f t="shared" si="14"/>
        <v>0.99339215977730622</v>
      </c>
      <c r="DH19" s="17">
        <f t="shared" si="15"/>
        <v>0.98394978961038737</v>
      </c>
      <c r="DI19" s="17">
        <f t="shared" si="16"/>
        <v>0.99976176667030625</v>
      </c>
      <c r="DJ19" s="17">
        <f t="shared" si="17"/>
        <v>1.0131629298084959</v>
      </c>
      <c r="DK19" s="17">
        <f t="shared" si="18"/>
        <v>1.004480343543537</v>
      </c>
      <c r="DL19" s="17">
        <f t="shared" si="19"/>
        <v>1.0107060076668264</v>
      </c>
    </row>
    <row r="20" spans="1:116" x14ac:dyDescent="0.2">
      <c r="A20" t="s">
        <v>103</v>
      </c>
      <c r="B20" t="s">
        <v>104</v>
      </c>
      <c r="D20" s="3">
        <v>44531</v>
      </c>
      <c r="E20" s="4">
        <v>0.71111111111111114</v>
      </c>
      <c r="F20">
        <v>1101</v>
      </c>
      <c r="G20" t="s">
        <v>77</v>
      </c>
      <c r="H20" s="1" t="s">
        <v>78</v>
      </c>
      <c r="I20">
        <v>-3.2910000000000002E-2</v>
      </c>
      <c r="J20">
        <v>0.17879999999999999</v>
      </c>
      <c r="K20">
        <v>-2.8110000000000001E-3</v>
      </c>
      <c r="L20">
        <v>2.24E-2</v>
      </c>
      <c r="M20">
        <v>-4.7219999999999998E-2</v>
      </c>
      <c r="N20">
        <v>4.9230000000000003E-2</v>
      </c>
      <c r="O20">
        <v>-3.545E-3</v>
      </c>
      <c r="P20">
        <v>-0.20680000000000001</v>
      </c>
      <c r="Q20">
        <v>-2.198E-2</v>
      </c>
      <c r="R20" s="5">
        <v>1.446E-5</v>
      </c>
      <c r="S20" s="5">
        <v>3.021E-5</v>
      </c>
      <c r="T20">
        <v>2.0470000000000002E-3</v>
      </c>
      <c r="U20">
        <v>3.0049999999999999E-3</v>
      </c>
      <c r="V20">
        <v>5.6630000000000005E-4</v>
      </c>
      <c r="W20">
        <v>-1.4940000000000001E-3</v>
      </c>
      <c r="X20">
        <v>-1.2819999999999999E-3</v>
      </c>
      <c r="Y20">
        <v>-1.2330000000000001E-2</v>
      </c>
      <c r="Z20">
        <v>1.7649999999999999E-2</v>
      </c>
      <c r="AA20" t="s">
        <v>79</v>
      </c>
      <c r="AB20">
        <v>5.3140000000000001E-3</v>
      </c>
      <c r="AC20">
        <v>3.2650000000000001</v>
      </c>
      <c r="AD20">
        <v>2.4899999999999999E-2</v>
      </c>
      <c r="AE20">
        <v>-1.9900000000000001E-2</v>
      </c>
      <c r="AF20">
        <v>2.0600000000000002E-3</v>
      </c>
      <c r="AG20">
        <v>9.3050000000000001E-4</v>
      </c>
      <c r="AH20">
        <v>-3.434E-4</v>
      </c>
      <c r="AI20">
        <v>6.6629999999999999E-4</v>
      </c>
      <c r="AJ20" s="1" t="s">
        <v>80</v>
      </c>
      <c r="AK20">
        <v>-3.2910000000000002E-2</v>
      </c>
      <c r="AL20">
        <v>54.97</v>
      </c>
      <c r="AM20">
        <v>37.979999999999997</v>
      </c>
      <c r="AN20" t="s">
        <v>81</v>
      </c>
      <c r="AO20">
        <v>13.63</v>
      </c>
      <c r="AP20">
        <v>39.090000000000003</v>
      </c>
      <c r="AQ20">
        <v>73.430000000000007</v>
      </c>
      <c r="AR20" t="s">
        <v>81</v>
      </c>
      <c r="AS20">
        <v>66.97</v>
      </c>
      <c r="AT20">
        <v>20.81</v>
      </c>
      <c r="AU20" t="s">
        <v>81</v>
      </c>
      <c r="AV20" t="s">
        <v>81</v>
      </c>
      <c r="AW20" t="s">
        <v>81</v>
      </c>
      <c r="AX20" t="s">
        <v>81</v>
      </c>
      <c r="AY20" t="s">
        <v>81</v>
      </c>
      <c r="AZ20">
        <v>87.95</v>
      </c>
      <c r="BA20" t="s">
        <v>81</v>
      </c>
      <c r="BB20">
        <v>3.58</v>
      </c>
      <c r="BC20" t="s">
        <v>81</v>
      </c>
      <c r="BE20" t="s">
        <v>81</v>
      </c>
      <c r="BF20">
        <v>99.11</v>
      </c>
      <c r="BG20">
        <v>24.75</v>
      </c>
      <c r="BH20" t="s">
        <v>81</v>
      </c>
      <c r="BI20">
        <v>15.35</v>
      </c>
      <c r="BJ20" t="s">
        <v>81</v>
      </c>
      <c r="BK20" t="s">
        <v>81</v>
      </c>
      <c r="BL20">
        <v>47.26</v>
      </c>
      <c r="BM20" s="1" t="s">
        <v>82</v>
      </c>
      <c r="BN20">
        <v>50389.62</v>
      </c>
      <c r="BO20">
        <v>956360.6</v>
      </c>
      <c r="BP20">
        <v>243318.3</v>
      </c>
      <c r="BQ20">
        <v>27241.08</v>
      </c>
      <c r="BR20">
        <v>5276.68</v>
      </c>
      <c r="BS20">
        <v>22388.77</v>
      </c>
      <c r="BT20">
        <v>13716.94</v>
      </c>
      <c r="BU20">
        <v>380.02</v>
      </c>
      <c r="BV20">
        <v>8906.3700000000008</v>
      </c>
      <c r="BW20">
        <v>36769.49</v>
      </c>
      <c r="BX20">
        <v>1304613</v>
      </c>
      <c r="BY20">
        <v>8618909</v>
      </c>
      <c r="BZ20">
        <v>46.67</v>
      </c>
      <c r="CA20">
        <v>6.67</v>
      </c>
      <c r="CB20">
        <v>1594.59</v>
      </c>
      <c r="CC20">
        <v>63.34</v>
      </c>
      <c r="CD20">
        <v>460.03</v>
      </c>
      <c r="CE20">
        <v>93.34</v>
      </c>
      <c r="CF20">
        <v>283.35000000000002</v>
      </c>
      <c r="CG20">
        <v>103.34</v>
      </c>
      <c r="CH20">
        <v>200.01</v>
      </c>
      <c r="CI20">
        <v>1393.45</v>
      </c>
      <c r="CJ20">
        <v>3771.65</v>
      </c>
      <c r="CK20">
        <v>50029.95</v>
      </c>
      <c r="CL20">
        <v>279910.90000000002</v>
      </c>
      <c r="CM20">
        <v>0</v>
      </c>
      <c r="CN20">
        <v>7.78</v>
      </c>
      <c r="CO20">
        <v>107.78</v>
      </c>
      <c r="CP20">
        <v>80</v>
      </c>
      <c r="CQ20">
        <v>116.67</v>
      </c>
      <c r="CR20">
        <v>920.07</v>
      </c>
      <c r="CS20">
        <v>2108936</v>
      </c>
      <c r="CT20">
        <v>144290.9</v>
      </c>
      <c r="CU20">
        <v>41.11</v>
      </c>
      <c r="CV20">
        <v>227.79</v>
      </c>
      <c r="CW20">
        <v>2852710</v>
      </c>
      <c r="CX20">
        <v>32.22</v>
      </c>
      <c r="CY20">
        <v>27.78</v>
      </c>
      <c r="CZ20">
        <v>126.67</v>
      </c>
      <c r="DC20" s="17">
        <f t="shared" si="10"/>
        <v>1.0063300874153627</v>
      </c>
      <c r="DD20" s="17">
        <f t="shared" si="11"/>
        <v>0.99985821560118882</v>
      </c>
      <c r="DE20" s="17">
        <f t="shared" si="12"/>
        <v>1.0063300874153627</v>
      </c>
      <c r="DF20" s="17">
        <f t="shared" si="13"/>
        <v>0.99985821560118882</v>
      </c>
      <c r="DG20" s="17">
        <f t="shared" si="14"/>
        <v>1.0193235409375296</v>
      </c>
      <c r="DH20" s="17">
        <f t="shared" si="15"/>
        <v>0.99468737399884988</v>
      </c>
      <c r="DI20" s="17">
        <f t="shared" si="16"/>
        <v>0.99232300185339861</v>
      </c>
      <c r="DJ20" s="17">
        <f t="shared" si="17"/>
        <v>1.0037524059375971</v>
      </c>
      <c r="DK20" s="17">
        <f t="shared" si="18"/>
        <v>0.99426761335916891</v>
      </c>
      <c r="DL20" s="17">
        <f t="shared" si="19"/>
        <v>0.99987346967530777</v>
      </c>
    </row>
    <row r="21" spans="1:116" x14ac:dyDescent="0.2">
      <c r="A21" t="s">
        <v>105</v>
      </c>
      <c r="B21" t="s">
        <v>106</v>
      </c>
      <c r="D21" s="3">
        <v>44531</v>
      </c>
      <c r="E21" s="4">
        <v>0.71458333333333324</v>
      </c>
      <c r="F21">
        <v>1101</v>
      </c>
      <c r="G21" t="s">
        <v>77</v>
      </c>
      <c r="H21" s="1" t="s">
        <v>78</v>
      </c>
      <c r="I21">
        <v>-3.9300000000000002E-2</v>
      </c>
      <c r="J21">
        <v>0.19059999999999999</v>
      </c>
      <c r="K21">
        <v>-2.9030000000000002E-3</v>
      </c>
      <c r="L21">
        <v>7.7510000000000001E-3</v>
      </c>
      <c r="M21">
        <v>3.1960000000000002E-2</v>
      </c>
      <c r="N21">
        <v>0.12559999999999999</v>
      </c>
      <c r="O21">
        <v>0.13059999999999999</v>
      </c>
      <c r="P21">
        <v>-0.15190000000000001</v>
      </c>
      <c r="Q21">
        <v>1.761E-3</v>
      </c>
      <c r="R21">
        <v>3.1199999999999999E-2</v>
      </c>
      <c r="S21">
        <v>-1.5689999999999999E-4</v>
      </c>
      <c r="T21">
        <v>-2.0400000000000001E-2</v>
      </c>
      <c r="U21">
        <v>1.038E-2</v>
      </c>
      <c r="V21">
        <v>-1.3389999999999999E-3</v>
      </c>
      <c r="W21">
        <v>-7.4739999999999995E-4</v>
      </c>
      <c r="X21">
        <v>-9.0169999999999996E-4</v>
      </c>
      <c r="Y21">
        <v>-1.491E-2</v>
      </c>
      <c r="Z21">
        <v>7.6140000000000001E-3</v>
      </c>
      <c r="AA21">
        <v>0.62239999999999995</v>
      </c>
      <c r="AB21">
        <v>4.1219999999999998E-3</v>
      </c>
      <c r="AC21">
        <v>4.5590000000000002</v>
      </c>
      <c r="AD21">
        <v>2.4850000000000001E-2</v>
      </c>
      <c r="AE21">
        <v>-3.2579999999999998E-2</v>
      </c>
      <c r="AF21">
        <v>2.1250000000000002E-3</v>
      </c>
      <c r="AG21">
        <v>4.1379999999999998E-4</v>
      </c>
      <c r="AH21" s="5">
        <v>-7.5619999999999998E-5</v>
      </c>
      <c r="AI21">
        <v>9.1799999999999998E-4</v>
      </c>
      <c r="AJ21" s="1" t="s">
        <v>80</v>
      </c>
      <c r="AK21">
        <v>-3.9300000000000002E-2</v>
      </c>
      <c r="AL21">
        <v>37.07</v>
      </c>
      <c r="AM21">
        <v>8.6300000000000008</v>
      </c>
      <c r="AN21" t="s">
        <v>81</v>
      </c>
      <c r="AO21" t="s">
        <v>81</v>
      </c>
      <c r="AP21">
        <v>39.049999999999997</v>
      </c>
      <c r="AQ21">
        <v>56.71</v>
      </c>
      <c r="AR21" t="s">
        <v>81</v>
      </c>
      <c r="AS21">
        <v>80.709999999999994</v>
      </c>
      <c r="AT21" t="s">
        <v>81</v>
      </c>
      <c r="AU21">
        <v>44.23</v>
      </c>
      <c r="AV21" t="s">
        <v>81</v>
      </c>
      <c r="AW21">
        <v>93.68</v>
      </c>
      <c r="AX21">
        <v>61.12</v>
      </c>
      <c r="AY21" t="s">
        <v>81</v>
      </c>
      <c r="AZ21" t="s">
        <v>81</v>
      </c>
      <c r="BA21" t="s">
        <v>81</v>
      </c>
      <c r="BB21">
        <v>42.25</v>
      </c>
      <c r="BC21" t="s">
        <v>81</v>
      </c>
      <c r="BD21" t="s">
        <v>81</v>
      </c>
      <c r="BE21" t="s">
        <v>81</v>
      </c>
      <c r="BF21">
        <v>6.19</v>
      </c>
      <c r="BG21" t="s">
        <v>81</v>
      </c>
      <c r="BH21" t="s">
        <v>81</v>
      </c>
      <c r="BI21">
        <v>84.99</v>
      </c>
      <c r="BJ21" t="s">
        <v>81</v>
      </c>
      <c r="BK21" t="s">
        <v>81</v>
      </c>
      <c r="BL21">
        <v>54.12</v>
      </c>
      <c r="BM21" s="1" t="s">
        <v>82</v>
      </c>
      <c r="BN21">
        <v>49995.21</v>
      </c>
      <c r="BO21">
        <v>954482.2</v>
      </c>
      <c r="BP21">
        <v>243439.6</v>
      </c>
      <c r="BQ21">
        <v>27195.82</v>
      </c>
      <c r="BR21">
        <v>5201.1099999999997</v>
      </c>
      <c r="BS21">
        <v>25399.33</v>
      </c>
      <c r="BT21">
        <v>13992.88</v>
      </c>
      <c r="BU21">
        <v>392.24</v>
      </c>
      <c r="BV21">
        <v>8970.8700000000008</v>
      </c>
      <c r="BW21">
        <v>36739.08</v>
      </c>
      <c r="BX21">
        <v>1297907</v>
      </c>
      <c r="BY21">
        <v>8604331</v>
      </c>
      <c r="BZ21">
        <v>74.45</v>
      </c>
      <c r="CA21">
        <v>11.11</v>
      </c>
      <c r="CB21">
        <v>1582.37</v>
      </c>
      <c r="CC21">
        <v>43.33</v>
      </c>
      <c r="CD21">
        <v>515.58000000000004</v>
      </c>
      <c r="CE21">
        <v>75.56</v>
      </c>
      <c r="CF21">
        <v>297.79000000000002</v>
      </c>
      <c r="CG21">
        <v>106.67</v>
      </c>
      <c r="CH21">
        <v>186.67</v>
      </c>
      <c r="CI21">
        <v>1354.56</v>
      </c>
      <c r="CJ21">
        <v>3717.93</v>
      </c>
      <c r="CK21">
        <v>50592.61</v>
      </c>
      <c r="CL21">
        <v>279058</v>
      </c>
      <c r="CM21">
        <v>2.2200000000000002</v>
      </c>
      <c r="CN21">
        <v>7.78</v>
      </c>
      <c r="CO21">
        <v>116.67</v>
      </c>
      <c r="CP21">
        <v>81.11</v>
      </c>
      <c r="CQ21">
        <v>111.12</v>
      </c>
      <c r="CR21">
        <v>921.17</v>
      </c>
      <c r="CS21">
        <v>2105258</v>
      </c>
      <c r="CT21">
        <v>144397.79999999999</v>
      </c>
      <c r="CU21">
        <v>36.67</v>
      </c>
      <c r="CV21">
        <v>241.12</v>
      </c>
      <c r="CW21">
        <v>2851197</v>
      </c>
      <c r="CX21">
        <v>32.22</v>
      </c>
      <c r="CY21">
        <v>22.22</v>
      </c>
      <c r="CZ21">
        <v>141.12</v>
      </c>
      <c r="DC21" s="17">
        <f t="shared" si="10"/>
        <v>1.0054978077737822</v>
      </c>
      <c r="DD21" s="17">
        <f t="shared" si="11"/>
        <v>0.99471872274482331</v>
      </c>
      <c r="DE21" s="17">
        <f t="shared" si="12"/>
        <v>1.0054978077737822</v>
      </c>
      <c r="DF21" s="17">
        <f t="shared" si="13"/>
        <v>0.99471872274482331</v>
      </c>
      <c r="DG21" s="17">
        <f t="shared" si="14"/>
        <v>1.0048052105995702</v>
      </c>
      <c r="DH21" s="17">
        <f t="shared" si="15"/>
        <v>1.00587408911358</v>
      </c>
      <c r="DI21" s="17">
        <f t="shared" si="16"/>
        <v>0.98929935294125981</v>
      </c>
      <c r="DJ21" s="17">
        <f t="shared" si="17"/>
        <v>1.0020018543091747</v>
      </c>
      <c r="DK21" s="17">
        <f t="shared" si="18"/>
        <v>0.99500423089962431</v>
      </c>
      <c r="DL21" s="17">
        <f t="shared" si="19"/>
        <v>0.99934316391004641</v>
      </c>
    </row>
    <row r="22" spans="1:116" x14ac:dyDescent="0.2">
      <c r="A22" t="s">
        <v>107</v>
      </c>
      <c r="B22" t="s">
        <v>108</v>
      </c>
      <c r="D22" s="3">
        <v>44531</v>
      </c>
      <c r="E22" s="4">
        <v>0.73333333333333339</v>
      </c>
      <c r="F22">
        <v>1101</v>
      </c>
      <c r="G22" t="s">
        <v>77</v>
      </c>
      <c r="H22" s="1" t="s">
        <v>78</v>
      </c>
      <c r="I22">
        <v>-5.8459999999999998E-2</v>
      </c>
      <c r="J22">
        <v>0.1802</v>
      </c>
      <c r="K22">
        <v>-1.915E-3</v>
      </c>
      <c r="L22">
        <v>-2.8400000000000001E-3</v>
      </c>
      <c r="M22">
        <v>2.0549999999999999E-2</v>
      </c>
      <c r="N22">
        <v>0.2296</v>
      </c>
      <c r="O22">
        <v>0.1139</v>
      </c>
      <c r="P22">
        <v>-4.4540000000000003E-2</v>
      </c>
      <c r="Q22">
        <v>-2.2929999999999999E-2</v>
      </c>
      <c r="R22">
        <v>-1.5730000000000001E-2</v>
      </c>
      <c r="S22">
        <v>-1.6559999999999999E-3</v>
      </c>
      <c r="T22">
        <v>1.9589999999999998E-3</v>
      </c>
      <c r="U22">
        <v>6.9849999999999999E-3</v>
      </c>
      <c r="V22">
        <v>8.2330000000000001E-4</v>
      </c>
      <c r="W22">
        <v>-2.379E-3</v>
      </c>
      <c r="X22">
        <v>-2.7620000000000001E-3</v>
      </c>
      <c r="Y22">
        <v>-1.311E-2</v>
      </c>
      <c r="Z22">
        <v>2.3600000000000001E-3</v>
      </c>
      <c r="AA22">
        <v>0.31459999999999999</v>
      </c>
      <c r="AB22">
        <v>-1.601E-2</v>
      </c>
      <c r="AC22">
        <v>-0.39479999999999998</v>
      </c>
      <c r="AD22">
        <v>2.061E-2</v>
      </c>
      <c r="AE22">
        <v>2.9360000000000001E-2</v>
      </c>
      <c r="AF22">
        <v>1.8090000000000001E-3</v>
      </c>
      <c r="AG22">
        <v>-3.6670000000000002E-4</v>
      </c>
      <c r="AH22">
        <v>-2.6160000000000002E-4</v>
      </c>
      <c r="AI22">
        <v>9.4799999999999995E-4</v>
      </c>
      <c r="AJ22" s="1" t="s">
        <v>80</v>
      </c>
      <c r="AK22">
        <v>-5.8459999999999998E-2</v>
      </c>
      <c r="AL22">
        <v>18.59</v>
      </c>
      <c r="AM22">
        <v>23.49</v>
      </c>
      <c r="AN22" t="s">
        <v>81</v>
      </c>
      <c r="AO22" t="s">
        <v>81</v>
      </c>
      <c r="AP22">
        <v>57.62</v>
      </c>
      <c r="AQ22">
        <v>15.49</v>
      </c>
      <c r="AR22" t="s">
        <v>81</v>
      </c>
      <c r="AS22" t="s">
        <v>81</v>
      </c>
      <c r="AT22">
        <v>20.350000000000001</v>
      </c>
      <c r="AU22" t="s">
        <v>81</v>
      </c>
      <c r="AV22">
        <v>55.25</v>
      </c>
      <c r="AW22" t="s">
        <v>81</v>
      </c>
      <c r="AX22">
        <v>19.7</v>
      </c>
      <c r="AY22" t="s">
        <v>81</v>
      </c>
      <c r="AZ22">
        <v>16.75</v>
      </c>
      <c r="BA22">
        <v>17.440000000000001</v>
      </c>
      <c r="BB22">
        <v>4.3099999999999996</v>
      </c>
      <c r="BC22" t="s">
        <v>81</v>
      </c>
      <c r="BD22" t="s">
        <v>81</v>
      </c>
      <c r="BE22" t="s">
        <v>81</v>
      </c>
      <c r="BF22">
        <v>39.08</v>
      </c>
      <c r="BG22" t="s">
        <v>81</v>
      </c>
      <c r="BH22">
        <v>88.52</v>
      </c>
      <c r="BI22">
        <v>54.2</v>
      </c>
      <c r="BJ22" t="s">
        <v>81</v>
      </c>
      <c r="BK22">
        <v>83.22</v>
      </c>
      <c r="BL22">
        <v>64.53</v>
      </c>
      <c r="BM22" s="1" t="s">
        <v>82</v>
      </c>
      <c r="BN22">
        <v>48557.02</v>
      </c>
      <c r="BO22">
        <v>956998.3</v>
      </c>
      <c r="BP22">
        <v>240561.6</v>
      </c>
      <c r="BQ22">
        <v>26954.23</v>
      </c>
      <c r="BR22">
        <v>5101.07</v>
      </c>
      <c r="BS22">
        <v>24712.54</v>
      </c>
      <c r="BT22">
        <v>14176.36</v>
      </c>
      <c r="BU22">
        <v>386.69</v>
      </c>
      <c r="BV22">
        <v>9038.66</v>
      </c>
      <c r="BW22">
        <v>36829.65</v>
      </c>
      <c r="BX22">
        <v>1274579</v>
      </c>
      <c r="BY22">
        <v>8518642</v>
      </c>
      <c r="BZ22">
        <v>45.56</v>
      </c>
      <c r="CA22">
        <v>4.4400000000000004</v>
      </c>
      <c r="CB22">
        <v>1487.91</v>
      </c>
      <c r="CC22">
        <v>63.34</v>
      </c>
      <c r="CD22">
        <v>478.91</v>
      </c>
      <c r="CE22">
        <v>94.45</v>
      </c>
      <c r="CF22">
        <v>261.12</v>
      </c>
      <c r="CG22">
        <v>87.78</v>
      </c>
      <c r="CH22">
        <v>193.34</v>
      </c>
      <c r="CI22">
        <v>1321.22</v>
      </c>
      <c r="CJ22">
        <v>3796.47</v>
      </c>
      <c r="CK22">
        <v>49808.800000000003</v>
      </c>
      <c r="CL22">
        <v>275966.8</v>
      </c>
      <c r="CM22">
        <v>1.1100000000000001</v>
      </c>
      <c r="CN22">
        <v>3.33</v>
      </c>
      <c r="CO22">
        <v>78.89</v>
      </c>
      <c r="CP22">
        <v>78.89</v>
      </c>
      <c r="CQ22">
        <v>134.44999999999999</v>
      </c>
      <c r="CR22">
        <v>893.4</v>
      </c>
      <c r="CS22">
        <v>2082078</v>
      </c>
      <c r="CT22">
        <v>142478.79999999999</v>
      </c>
      <c r="CU22">
        <v>30</v>
      </c>
      <c r="CV22">
        <v>228.9</v>
      </c>
      <c r="CW22">
        <v>2839453</v>
      </c>
      <c r="CX22">
        <v>28.89</v>
      </c>
      <c r="CY22">
        <v>30</v>
      </c>
      <c r="CZ22">
        <v>142.22999999999999</v>
      </c>
      <c r="DC22" s="17">
        <f t="shared" si="10"/>
        <v>1.0079765834113341</v>
      </c>
      <c r="DD22" s="17">
        <f t="shared" si="11"/>
        <v>0.97684009325581433</v>
      </c>
      <c r="DE22" s="17">
        <f t="shared" si="12"/>
        <v>1.0079765834113341</v>
      </c>
      <c r="DF22" s="17">
        <f t="shared" si="13"/>
        <v>0.97684009325581433</v>
      </c>
      <c r="DG22" s="17">
        <f t="shared" si="14"/>
        <v>1.0260313771063334</v>
      </c>
      <c r="DH22" s="17">
        <f t="shared" si="15"/>
        <v>0.99029050546790309</v>
      </c>
      <c r="DI22" s="17">
        <f t="shared" si="16"/>
        <v>0.97834061977535147</v>
      </c>
      <c r="DJ22" s="17">
        <f t="shared" si="17"/>
        <v>0.99096928586251076</v>
      </c>
      <c r="DK22" s="17">
        <f t="shared" si="18"/>
        <v>0.98178094689462991</v>
      </c>
      <c r="DL22" s="17">
        <f t="shared" si="19"/>
        <v>0.99522689761313332</v>
      </c>
    </row>
    <row r="23" spans="1:116" x14ac:dyDescent="0.2">
      <c r="A23" t="s">
        <v>109</v>
      </c>
      <c r="B23" t="s">
        <v>110</v>
      </c>
      <c r="D23" s="3">
        <v>44531</v>
      </c>
      <c r="E23" s="4">
        <v>0.7368055555555556</v>
      </c>
      <c r="F23">
        <v>1101</v>
      </c>
      <c r="G23" t="s">
        <v>77</v>
      </c>
      <c r="H23" s="1" t="s">
        <v>78</v>
      </c>
      <c r="I23">
        <v>-4.2720000000000001E-2</v>
      </c>
      <c r="J23">
        <v>0.15260000000000001</v>
      </c>
      <c r="K23">
        <v>1.9060000000000001E-2</v>
      </c>
      <c r="L23">
        <v>7.4609999999999998E-3</v>
      </c>
      <c r="M23">
        <v>0.26800000000000002</v>
      </c>
      <c r="N23">
        <v>0.77290000000000003</v>
      </c>
      <c r="O23">
        <v>0.50449999999999995</v>
      </c>
      <c r="P23">
        <v>0.45929999999999999</v>
      </c>
      <c r="Q23">
        <v>-1.565E-3</v>
      </c>
      <c r="R23">
        <v>8.0520000000000001E-3</v>
      </c>
      <c r="S23">
        <v>-7.6970000000000001E-4</v>
      </c>
      <c r="T23">
        <v>6.4489999999999999E-3</v>
      </c>
      <c r="U23">
        <v>1.6410000000000001E-2</v>
      </c>
      <c r="V23">
        <v>3.0179999999999998E-3</v>
      </c>
      <c r="W23">
        <v>-1.6310000000000001E-3</v>
      </c>
      <c r="X23">
        <v>1.196E-3</v>
      </c>
      <c r="Y23">
        <v>-1.413E-2</v>
      </c>
      <c r="Z23">
        <v>-4.3540000000000002E-3</v>
      </c>
      <c r="AA23">
        <v>0.31269999999999998</v>
      </c>
      <c r="AB23">
        <v>-2.2970000000000001E-2</v>
      </c>
      <c r="AC23">
        <v>4.5339999999999998</v>
      </c>
      <c r="AD23">
        <v>8.9949999999999995E-3</v>
      </c>
      <c r="AE23">
        <v>-1.8190000000000001E-2</v>
      </c>
      <c r="AF23">
        <v>1.072E-2</v>
      </c>
      <c r="AG23">
        <v>1.0809999999999999E-3</v>
      </c>
      <c r="AH23">
        <v>1.4120000000000001E-3</v>
      </c>
      <c r="AI23">
        <v>1.673E-3</v>
      </c>
      <c r="AJ23" s="1" t="s">
        <v>80</v>
      </c>
      <c r="AK23">
        <v>-4.2720000000000001E-2</v>
      </c>
      <c r="AL23">
        <v>37.619999999999997</v>
      </c>
      <c r="AM23">
        <v>31.02</v>
      </c>
      <c r="AN23">
        <v>47.76</v>
      </c>
      <c r="AO23" t="s">
        <v>81</v>
      </c>
      <c r="AP23">
        <v>6.71</v>
      </c>
      <c r="AQ23">
        <v>14.58</v>
      </c>
      <c r="AR23" t="s">
        <v>81</v>
      </c>
      <c r="AS23">
        <v>35.29</v>
      </c>
      <c r="AT23" t="s">
        <v>81</v>
      </c>
      <c r="AU23" t="s">
        <v>81</v>
      </c>
      <c r="AV23" t="s">
        <v>81</v>
      </c>
      <c r="AW23" t="s">
        <v>81</v>
      </c>
      <c r="AX23">
        <v>14.49</v>
      </c>
      <c r="AY23">
        <v>56.86</v>
      </c>
      <c r="AZ23">
        <v>77.680000000000007</v>
      </c>
      <c r="BA23">
        <v>74.14</v>
      </c>
      <c r="BB23">
        <v>33.89</v>
      </c>
      <c r="BC23" t="s">
        <v>81</v>
      </c>
      <c r="BD23" t="s">
        <v>81</v>
      </c>
      <c r="BE23">
        <v>38.229999999999997</v>
      </c>
      <c r="BF23">
        <v>33.33</v>
      </c>
      <c r="BG23" t="s">
        <v>81</v>
      </c>
      <c r="BH23" t="s">
        <v>81</v>
      </c>
      <c r="BI23">
        <v>12.94</v>
      </c>
      <c r="BJ23">
        <v>58.6</v>
      </c>
      <c r="BK23">
        <v>59.42</v>
      </c>
      <c r="BL23">
        <v>29.55</v>
      </c>
      <c r="BM23" s="1" t="s">
        <v>82</v>
      </c>
      <c r="BN23">
        <v>49798.94</v>
      </c>
      <c r="BO23">
        <v>956804.7</v>
      </c>
      <c r="BP23">
        <v>241642.2</v>
      </c>
      <c r="BQ23">
        <v>27842.42</v>
      </c>
      <c r="BR23">
        <v>5196.6499999999996</v>
      </c>
      <c r="BS23">
        <v>34484.81</v>
      </c>
      <c r="BT23">
        <v>16424.419999999998</v>
      </c>
      <c r="BU23">
        <v>427.8</v>
      </c>
      <c r="BV23">
        <v>9867.0300000000007</v>
      </c>
      <c r="BW23">
        <v>36501.800000000003</v>
      </c>
      <c r="BX23">
        <v>1267746</v>
      </c>
      <c r="BY23">
        <v>8599816</v>
      </c>
      <c r="BZ23">
        <v>70</v>
      </c>
      <c r="CA23">
        <v>7.78</v>
      </c>
      <c r="CB23">
        <v>1549.03</v>
      </c>
      <c r="CC23">
        <v>66.67</v>
      </c>
      <c r="CD23">
        <v>547.80999999999995</v>
      </c>
      <c r="CE23">
        <v>115.56</v>
      </c>
      <c r="CF23">
        <v>278.89999999999998</v>
      </c>
      <c r="CG23">
        <v>126.67</v>
      </c>
      <c r="CH23">
        <v>190.01</v>
      </c>
      <c r="CI23">
        <v>1310.1099999999999</v>
      </c>
      <c r="CJ23">
        <v>3759.05</v>
      </c>
      <c r="CK23">
        <v>49065.32</v>
      </c>
      <c r="CL23">
        <v>278426.40000000002</v>
      </c>
      <c r="CM23">
        <v>1.1100000000000001</v>
      </c>
      <c r="CN23">
        <v>2.2200000000000002</v>
      </c>
      <c r="CO23">
        <v>117.78</v>
      </c>
      <c r="CP23">
        <v>71.11</v>
      </c>
      <c r="CQ23">
        <v>116.67</v>
      </c>
      <c r="CR23">
        <v>1396.79</v>
      </c>
      <c r="CS23">
        <v>2106831</v>
      </c>
      <c r="CT23">
        <v>144288.6</v>
      </c>
      <c r="CU23">
        <v>42.22</v>
      </c>
      <c r="CV23">
        <v>317.79000000000002</v>
      </c>
      <c r="CW23">
        <v>2847146</v>
      </c>
      <c r="CX23">
        <v>44.45</v>
      </c>
      <c r="CY23">
        <v>47.78</v>
      </c>
      <c r="CZ23">
        <v>183.34</v>
      </c>
      <c r="DC23" s="17">
        <f t="shared" si="10"/>
        <v>0.99900378234286324</v>
      </c>
      <c r="DD23" s="17">
        <f t="shared" si="11"/>
        <v>0.97160326732567037</v>
      </c>
      <c r="DE23" s="17">
        <f t="shared" si="12"/>
        <v>0.99900378234286324</v>
      </c>
      <c r="DF23" s="17">
        <f t="shared" si="13"/>
        <v>0.97160326732567037</v>
      </c>
      <c r="DG23" s="17">
        <f t="shared" si="14"/>
        <v>1.0159182735835035</v>
      </c>
      <c r="DH23" s="17">
        <f t="shared" si="15"/>
        <v>0.97550875635920586</v>
      </c>
      <c r="DI23" s="17">
        <f t="shared" si="16"/>
        <v>0.98706024325324626</v>
      </c>
      <c r="DJ23" s="17">
        <f t="shared" si="17"/>
        <v>1.0027505268789159</v>
      </c>
      <c r="DK23" s="17">
        <f t="shared" si="18"/>
        <v>0.99425176471236787</v>
      </c>
      <c r="DL23" s="17">
        <f t="shared" si="19"/>
        <v>0.99792329037728122</v>
      </c>
    </row>
    <row r="24" spans="1:116" x14ac:dyDescent="0.2">
      <c r="A24" t="s">
        <v>111</v>
      </c>
      <c r="B24" t="s">
        <v>112</v>
      </c>
      <c r="D24" s="3">
        <v>44531</v>
      </c>
      <c r="E24" s="4">
        <v>0.75902777777777775</v>
      </c>
      <c r="F24">
        <v>1101</v>
      </c>
      <c r="G24" t="s">
        <v>77</v>
      </c>
      <c r="H24" s="1" t="s">
        <v>78</v>
      </c>
      <c r="I24">
        <v>-0.1019</v>
      </c>
      <c r="J24">
        <v>7.7990000000000004E-2</v>
      </c>
      <c r="K24">
        <v>3.1389999999999999E-3</v>
      </c>
      <c r="L24">
        <v>-1.9689999999999999E-2</v>
      </c>
      <c r="M24">
        <v>0.1552</v>
      </c>
      <c r="N24">
        <v>0.85140000000000005</v>
      </c>
      <c r="O24">
        <v>0.64759999999999995</v>
      </c>
      <c r="P24">
        <v>0.6139</v>
      </c>
      <c r="Q24">
        <v>-1.6459999999999999E-2</v>
      </c>
      <c r="R24">
        <v>-1.6549999999999999E-2</v>
      </c>
      <c r="S24">
        <v>-1.3780000000000001E-3</v>
      </c>
      <c r="T24">
        <v>4.351E-2</v>
      </c>
      <c r="U24">
        <v>2.5010000000000001E-2</v>
      </c>
      <c r="V24">
        <v>-3.9770000000000002E-4</v>
      </c>
      <c r="W24">
        <v>-1.604E-3</v>
      </c>
      <c r="X24">
        <v>-3.1099999999999999E-3</v>
      </c>
      <c r="Y24">
        <v>-2.5180000000000001E-2</v>
      </c>
      <c r="Z24">
        <v>-1.146E-2</v>
      </c>
      <c r="AA24" t="s">
        <v>79</v>
      </c>
      <c r="AB24">
        <v>-2.1829999999999999E-2</v>
      </c>
      <c r="AC24">
        <v>3.157</v>
      </c>
      <c r="AD24">
        <v>1.72E-2</v>
      </c>
      <c r="AE24">
        <v>9.9089999999999994E-3</v>
      </c>
      <c r="AF24">
        <v>7.1650000000000004E-3</v>
      </c>
      <c r="AG24">
        <v>4.7130000000000002E-4</v>
      </c>
      <c r="AH24">
        <v>5.5860000000000003E-4</v>
      </c>
      <c r="AI24">
        <v>4.8529999999999998E-4</v>
      </c>
      <c r="AJ24" s="1" t="s">
        <v>80</v>
      </c>
      <c r="AK24">
        <v>-0.1019</v>
      </c>
      <c r="AL24">
        <v>13.18</v>
      </c>
      <c r="AM24">
        <v>16.010000000000002</v>
      </c>
      <c r="AN24" t="s">
        <v>81</v>
      </c>
      <c r="AO24">
        <v>35.56</v>
      </c>
      <c r="AP24">
        <v>6.49</v>
      </c>
      <c r="AQ24">
        <v>16.43</v>
      </c>
      <c r="AR24">
        <v>56.3</v>
      </c>
      <c r="AS24">
        <v>12.43</v>
      </c>
      <c r="AT24">
        <v>91.74</v>
      </c>
      <c r="AU24">
        <v>78.97</v>
      </c>
      <c r="AV24" t="s">
        <v>81</v>
      </c>
      <c r="AW24">
        <v>91.61</v>
      </c>
      <c r="AX24">
        <v>21.18</v>
      </c>
      <c r="AY24" t="s">
        <v>81</v>
      </c>
      <c r="AZ24" t="s">
        <v>81</v>
      </c>
      <c r="BA24">
        <v>66.37</v>
      </c>
      <c r="BB24">
        <v>3.54</v>
      </c>
      <c r="BC24" t="s">
        <v>81</v>
      </c>
      <c r="BE24">
        <v>89.51</v>
      </c>
      <c r="BF24">
        <v>87.14</v>
      </c>
      <c r="BG24">
        <v>64.19</v>
      </c>
      <c r="BH24" t="s">
        <v>81</v>
      </c>
      <c r="BI24">
        <v>21.02</v>
      </c>
      <c r="BJ24" t="s">
        <v>81</v>
      </c>
      <c r="BK24">
        <v>68.69</v>
      </c>
      <c r="BL24">
        <v>63.98</v>
      </c>
      <c r="BM24" s="1" t="s">
        <v>82</v>
      </c>
      <c r="BN24">
        <v>47421.2</v>
      </c>
      <c r="BO24">
        <v>966616.1</v>
      </c>
      <c r="BP24">
        <v>241172.7</v>
      </c>
      <c r="BQ24">
        <v>27685.59</v>
      </c>
      <c r="BR24">
        <v>5132.2</v>
      </c>
      <c r="BS24">
        <v>30492.39</v>
      </c>
      <c r="BT24">
        <v>17603.580000000002</v>
      </c>
      <c r="BU24">
        <v>446.69</v>
      </c>
      <c r="BV24">
        <v>10213.91</v>
      </c>
      <c r="BW24">
        <v>37652.910000000003</v>
      </c>
      <c r="BX24">
        <v>1332273</v>
      </c>
      <c r="BY24">
        <v>8701219</v>
      </c>
      <c r="BZ24">
        <v>54.45</v>
      </c>
      <c r="CA24">
        <v>4.4400000000000004</v>
      </c>
      <c r="CB24">
        <v>1534.58</v>
      </c>
      <c r="CC24">
        <v>102.23</v>
      </c>
      <c r="CD24">
        <v>641.15</v>
      </c>
      <c r="CE24">
        <v>85.56</v>
      </c>
      <c r="CF24">
        <v>284.45999999999998</v>
      </c>
      <c r="CG24">
        <v>86.67</v>
      </c>
      <c r="CH24">
        <v>137.78</v>
      </c>
      <c r="CI24">
        <v>1307.8900000000001</v>
      </c>
      <c r="CJ24">
        <v>3801.29</v>
      </c>
      <c r="CK24">
        <v>51479.87</v>
      </c>
      <c r="CL24">
        <v>283319.8</v>
      </c>
      <c r="CM24">
        <v>0</v>
      </c>
      <c r="CN24">
        <v>2.2200000000000002</v>
      </c>
      <c r="CO24">
        <v>107.78</v>
      </c>
      <c r="CP24">
        <v>78.89</v>
      </c>
      <c r="CQ24">
        <v>130.01</v>
      </c>
      <c r="CR24">
        <v>1220.0999999999999</v>
      </c>
      <c r="CS24">
        <v>2135968</v>
      </c>
      <c r="CT24">
        <v>145449.29999999999</v>
      </c>
      <c r="CU24">
        <v>37.78</v>
      </c>
      <c r="CV24">
        <v>277.79000000000002</v>
      </c>
      <c r="CW24">
        <v>2885710</v>
      </c>
      <c r="CX24">
        <v>23.33</v>
      </c>
      <c r="CY24">
        <v>26.67</v>
      </c>
      <c r="CZ24">
        <v>117.78</v>
      </c>
      <c r="DC24" s="17">
        <f t="shared" si="10"/>
        <v>1.03050807100514</v>
      </c>
      <c r="DD24" s="17">
        <f t="shared" si="11"/>
        <v>1.0210568992288462</v>
      </c>
      <c r="DE24" s="17">
        <f t="shared" si="12"/>
        <v>1.03050807100514</v>
      </c>
      <c r="DF24" s="17">
        <f t="shared" si="13"/>
        <v>1.0210568992288462</v>
      </c>
      <c r="DG24" s="17">
        <f t="shared" si="14"/>
        <v>1.0273340269989055</v>
      </c>
      <c r="DH24" s="17">
        <f t="shared" si="15"/>
        <v>1.0235144489271362</v>
      </c>
      <c r="DI24" s="17">
        <f t="shared" si="16"/>
        <v>1.0044080256270995</v>
      </c>
      <c r="DJ24" s="17">
        <f t="shared" si="17"/>
        <v>1.0166183416688401</v>
      </c>
      <c r="DK24" s="17">
        <f t="shared" si="18"/>
        <v>1.0022498187741691</v>
      </c>
      <c r="DL24" s="17">
        <f t="shared" si="19"/>
        <v>1.0114399536499443</v>
      </c>
    </row>
    <row r="25" spans="1:116" x14ac:dyDescent="0.2">
      <c r="A25" t="s">
        <v>113</v>
      </c>
      <c r="B25" t="s">
        <v>114</v>
      </c>
      <c r="D25" s="3">
        <v>44531</v>
      </c>
      <c r="E25" s="4">
        <v>0.76666666666666661</v>
      </c>
      <c r="F25">
        <v>1101</v>
      </c>
      <c r="G25" t="s">
        <v>77</v>
      </c>
      <c r="H25" s="1" t="s">
        <v>78</v>
      </c>
      <c r="I25">
        <v>-7.5639999999999999E-2</v>
      </c>
      <c r="J25">
        <v>0.16089999999999999</v>
      </c>
      <c r="K25">
        <v>2.14E-3</v>
      </c>
      <c r="L25">
        <v>-2.7829999999999999E-3</v>
      </c>
      <c r="M25">
        <v>3.9660000000000001E-2</v>
      </c>
      <c r="N25">
        <v>0.2641</v>
      </c>
      <c r="O25">
        <v>-3.3500000000000002E-2</v>
      </c>
      <c r="P25">
        <v>6.3689999999999997E-2</v>
      </c>
      <c r="Q25">
        <v>-2.137E-2</v>
      </c>
      <c r="R25">
        <v>1.486E-2</v>
      </c>
      <c r="S25">
        <v>-2.273E-4</v>
      </c>
      <c r="T25">
        <v>7.7629999999999999E-3</v>
      </c>
      <c r="U25">
        <v>5.7780000000000001E-3</v>
      </c>
      <c r="V25">
        <v>-8.2039999999999999E-4</v>
      </c>
      <c r="W25">
        <v>-1.361E-3</v>
      </c>
      <c r="X25">
        <v>-2.1389999999999998E-3</v>
      </c>
      <c r="Y25">
        <v>-2.4559999999999998E-2</v>
      </c>
      <c r="Z25">
        <v>-2.0600000000000002E-3</v>
      </c>
      <c r="AA25" t="s">
        <v>79</v>
      </c>
      <c r="AB25">
        <v>6.5329999999999997E-3</v>
      </c>
      <c r="AC25">
        <v>2.4580000000000002</v>
      </c>
      <c r="AD25">
        <v>-5.4089999999999997E-3</v>
      </c>
      <c r="AE25">
        <v>2.0049999999999998E-2</v>
      </c>
      <c r="AF25">
        <v>3.3400000000000001E-3</v>
      </c>
      <c r="AG25">
        <v>1.9109999999999999E-3</v>
      </c>
      <c r="AH25">
        <v>8.742E-4</v>
      </c>
      <c r="AI25">
        <v>5.8060000000000002E-4</v>
      </c>
      <c r="AJ25" s="1" t="s">
        <v>80</v>
      </c>
      <c r="AK25">
        <v>-7.5639999999999999E-2</v>
      </c>
      <c r="AL25">
        <v>16.13</v>
      </c>
      <c r="AM25">
        <v>19.79</v>
      </c>
      <c r="AN25" t="s">
        <v>81</v>
      </c>
      <c r="AO25" t="s">
        <v>81</v>
      </c>
      <c r="AP25">
        <v>33.659999999999997</v>
      </c>
      <c r="AQ25">
        <v>15.58</v>
      </c>
      <c r="AR25" t="s">
        <v>81</v>
      </c>
      <c r="AS25" t="s">
        <v>81</v>
      </c>
      <c r="AT25">
        <v>15.84</v>
      </c>
      <c r="AU25" t="s">
        <v>81</v>
      </c>
      <c r="AV25" t="s">
        <v>81</v>
      </c>
      <c r="AW25" t="s">
        <v>81</v>
      </c>
      <c r="AX25" t="s">
        <v>81</v>
      </c>
      <c r="AY25" t="s">
        <v>81</v>
      </c>
      <c r="AZ25" t="s">
        <v>81</v>
      </c>
      <c r="BA25">
        <v>89.81</v>
      </c>
      <c r="BB25">
        <v>9.1199999999999992</v>
      </c>
      <c r="BC25" t="s">
        <v>81</v>
      </c>
      <c r="BE25" t="s">
        <v>81</v>
      </c>
      <c r="BF25" t="s">
        <v>81</v>
      </c>
      <c r="BG25" t="s">
        <v>81</v>
      </c>
      <c r="BH25" t="s">
        <v>81</v>
      </c>
      <c r="BI25">
        <v>51.65</v>
      </c>
      <c r="BJ25">
        <v>12.58</v>
      </c>
      <c r="BK25">
        <v>83.65</v>
      </c>
      <c r="BL25">
        <v>61.73</v>
      </c>
      <c r="BM25" s="1" t="s">
        <v>82</v>
      </c>
      <c r="BN25">
        <v>48782.21</v>
      </c>
      <c r="BO25">
        <v>967296.3</v>
      </c>
      <c r="BP25">
        <v>245091.5</v>
      </c>
      <c r="BQ25">
        <v>27681.18</v>
      </c>
      <c r="BR25">
        <v>5215.5600000000004</v>
      </c>
      <c r="BS25">
        <v>26010.32</v>
      </c>
      <c r="BT25">
        <v>15091.7</v>
      </c>
      <c r="BU25">
        <v>381.13</v>
      </c>
      <c r="BV25">
        <v>9402.27</v>
      </c>
      <c r="BW25">
        <v>37102.97</v>
      </c>
      <c r="BX25">
        <v>1343416</v>
      </c>
      <c r="BY25">
        <v>8709376</v>
      </c>
      <c r="BZ25">
        <v>47.78</v>
      </c>
      <c r="CA25">
        <v>8.89</v>
      </c>
      <c r="CB25">
        <v>1597.92</v>
      </c>
      <c r="CC25">
        <v>68.89</v>
      </c>
      <c r="CD25">
        <v>496.69</v>
      </c>
      <c r="CE25">
        <v>81.11</v>
      </c>
      <c r="CF25">
        <v>287.79000000000002</v>
      </c>
      <c r="CG25">
        <v>95.56</v>
      </c>
      <c r="CH25">
        <v>140.01</v>
      </c>
      <c r="CI25">
        <v>1332.33</v>
      </c>
      <c r="CJ25">
        <v>3756.09</v>
      </c>
      <c r="CK25">
        <v>51928.22</v>
      </c>
      <c r="CL25">
        <v>281534.8</v>
      </c>
      <c r="CM25">
        <v>0</v>
      </c>
      <c r="CN25">
        <v>8.89</v>
      </c>
      <c r="CO25">
        <v>101.12</v>
      </c>
      <c r="CP25">
        <v>68.89</v>
      </c>
      <c r="CQ25">
        <v>133.34</v>
      </c>
      <c r="CR25">
        <v>997.85</v>
      </c>
      <c r="CS25">
        <v>2099648</v>
      </c>
      <c r="CT25">
        <v>144932.70000000001</v>
      </c>
      <c r="CU25">
        <v>48.89</v>
      </c>
      <c r="CV25">
        <v>288.89999999999998</v>
      </c>
      <c r="CW25">
        <v>2856089</v>
      </c>
      <c r="CX25">
        <v>37.78</v>
      </c>
      <c r="CY25">
        <v>32.22</v>
      </c>
      <c r="CZ25">
        <v>122.23</v>
      </c>
      <c r="DC25" s="17">
        <f t="shared" si="10"/>
        <v>1.0154569737972863</v>
      </c>
      <c r="DD25" s="17">
        <f t="shared" si="11"/>
        <v>1.0295969184502123</v>
      </c>
      <c r="DE25" s="17">
        <f t="shared" si="12"/>
        <v>1.0154569737972863</v>
      </c>
      <c r="DF25" s="17">
        <f t="shared" si="13"/>
        <v>1.0295969184502123</v>
      </c>
      <c r="DG25" s="17">
        <f t="shared" si="14"/>
        <v>1.0151183060146209</v>
      </c>
      <c r="DH25" s="17">
        <f t="shared" si="15"/>
        <v>1.0324284711104961</v>
      </c>
      <c r="DI25" s="17">
        <f t="shared" si="16"/>
        <v>0.9980799528071117</v>
      </c>
      <c r="DJ25" s="17">
        <f t="shared" si="17"/>
        <v>0.99933176332618134</v>
      </c>
      <c r="DK25" s="17">
        <f t="shared" si="18"/>
        <v>0.99869007488830164</v>
      </c>
      <c r="DL25" s="17">
        <f t="shared" si="19"/>
        <v>1.0010578075344077</v>
      </c>
    </row>
    <row r="26" spans="1:116" x14ac:dyDescent="0.2">
      <c r="A26" t="s">
        <v>115</v>
      </c>
      <c r="B26" t="s">
        <v>116</v>
      </c>
      <c r="D26" s="3">
        <v>44531</v>
      </c>
      <c r="E26" s="4">
        <v>0.79236111111111107</v>
      </c>
      <c r="F26">
        <v>1101</v>
      </c>
      <c r="G26" t="s">
        <v>77</v>
      </c>
      <c r="H26" s="1" t="s">
        <v>78</v>
      </c>
      <c r="I26">
        <v>-0.1769</v>
      </c>
      <c r="J26">
        <v>0.1633</v>
      </c>
      <c r="K26">
        <v>0.14530000000000001</v>
      </c>
      <c r="L26">
        <v>0.15720000000000001</v>
      </c>
      <c r="M26">
        <v>0.55900000000000005</v>
      </c>
      <c r="N26">
        <v>1.5549999999999999</v>
      </c>
      <c r="O26">
        <v>1.1910000000000001</v>
      </c>
      <c r="P26">
        <v>1.5429999999999999</v>
      </c>
      <c r="Q26">
        <v>-1.9529999999999999E-2</v>
      </c>
      <c r="R26">
        <v>2.087E-2</v>
      </c>
      <c r="S26">
        <v>-1.3810000000000001E-3</v>
      </c>
      <c r="T26">
        <v>5.951E-2</v>
      </c>
      <c r="U26">
        <v>6.5549999999999997E-2</v>
      </c>
      <c r="V26">
        <v>-7.9460000000000002E-4</v>
      </c>
      <c r="W26">
        <v>-1.3489999999999999E-3</v>
      </c>
      <c r="X26">
        <v>-2.2929999999999999E-3</v>
      </c>
      <c r="Y26">
        <v>-1.515E-2</v>
      </c>
      <c r="Z26">
        <v>9.7269999999999995E-3</v>
      </c>
      <c r="AA26" t="s">
        <v>79</v>
      </c>
      <c r="AB26">
        <v>-2.7879999999999999E-2</v>
      </c>
      <c r="AC26">
        <v>4.4260000000000002</v>
      </c>
      <c r="AD26">
        <v>3.1559999999999998E-2</v>
      </c>
      <c r="AE26">
        <v>8.6339999999999993E-3</v>
      </c>
      <c r="AF26">
        <v>1.478E-2</v>
      </c>
      <c r="AG26">
        <v>1.8630000000000001E-3</v>
      </c>
      <c r="AH26">
        <v>1.2440000000000001E-3</v>
      </c>
      <c r="AI26">
        <v>6.0780000000000003E-4</v>
      </c>
      <c r="AJ26" s="1" t="s">
        <v>80</v>
      </c>
      <c r="AK26">
        <v>-0.1769</v>
      </c>
      <c r="AL26">
        <v>3.67</v>
      </c>
      <c r="AM26">
        <v>27.29</v>
      </c>
      <c r="AN26">
        <v>10.34</v>
      </c>
      <c r="AO26">
        <v>5.44</v>
      </c>
      <c r="AP26">
        <v>5.47</v>
      </c>
      <c r="AQ26">
        <v>1.99</v>
      </c>
      <c r="AR26">
        <v>36.130000000000003</v>
      </c>
      <c r="AS26">
        <v>4.21</v>
      </c>
      <c r="AT26">
        <v>30.76</v>
      </c>
      <c r="AU26" t="s">
        <v>81</v>
      </c>
      <c r="AV26">
        <v>58.18</v>
      </c>
      <c r="AW26">
        <v>10.23</v>
      </c>
      <c r="AX26">
        <v>9.43</v>
      </c>
      <c r="AY26" t="s">
        <v>81</v>
      </c>
      <c r="AZ26">
        <v>41.07</v>
      </c>
      <c r="BA26" t="s">
        <v>81</v>
      </c>
      <c r="BB26">
        <v>52.07</v>
      </c>
      <c r="BC26" t="s">
        <v>81</v>
      </c>
      <c r="BE26">
        <v>32.51</v>
      </c>
      <c r="BF26">
        <v>61.61</v>
      </c>
      <c r="BG26">
        <v>54.78</v>
      </c>
      <c r="BH26" t="s">
        <v>81</v>
      </c>
      <c r="BI26">
        <v>14.61</v>
      </c>
      <c r="BJ26">
        <v>37.119999999999997</v>
      </c>
      <c r="BK26">
        <v>75.849999999999994</v>
      </c>
      <c r="BL26">
        <v>49.98</v>
      </c>
      <c r="BM26" s="1" t="s">
        <v>82</v>
      </c>
      <c r="BN26">
        <v>44773.98</v>
      </c>
      <c r="BO26">
        <v>970162.9</v>
      </c>
      <c r="BP26">
        <v>251220</v>
      </c>
      <c r="BQ26">
        <v>32832.800000000003</v>
      </c>
      <c r="BR26">
        <v>6103.7</v>
      </c>
      <c r="BS26">
        <v>47419.44</v>
      </c>
      <c r="BT26">
        <v>21321.94</v>
      </c>
      <c r="BU26">
        <v>512.25</v>
      </c>
      <c r="BV26">
        <v>11896.36</v>
      </c>
      <c r="BW26">
        <v>37983.760000000002</v>
      </c>
      <c r="BX26">
        <v>1371672</v>
      </c>
      <c r="BY26">
        <v>8923571</v>
      </c>
      <c r="BZ26">
        <v>51.11</v>
      </c>
      <c r="CA26">
        <v>10</v>
      </c>
      <c r="CB26">
        <v>1573.48</v>
      </c>
      <c r="CC26">
        <v>117.78</v>
      </c>
      <c r="CD26">
        <v>992.3</v>
      </c>
      <c r="CE26">
        <v>83.34</v>
      </c>
      <c r="CF26">
        <v>295.57</v>
      </c>
      <c r="CG26">
        <v>96.67</v>
      </c>
      <c r="CH26">
        <v>192.23</v>
      </c>
      <c r="CI26">
        <v>1410.13</v>
      </c>
      <c r="CJ26">
        <v>3798.69</v>
      </c>
      <c r="CK26">
        <v>53394.63</v>
      </c>
      <c r="CL26">
        <v>288987.8</v>
      </c>
      <c r="CM26">
        <v>0</v>
      </c>
      <c r="CN26">
        <v>1.1100000000000001</v>
      </c>
      <c r="CO26">
        <v>117.78</v>
      </c>
      <c r="CP26">
        <v>88.89</v>
      </c>
      <c r="CQ26">
        <v>132.22999999999999</v>
      </c>
      <c r="CR26">
        <v>1684.6</v>
      </c>
      <c r="CS26">
        <v>2161993</v>
      </c>
      <c r="CT26">
        <v>147755.29999999999</v>
      </c>
      <c r="CU26">
        <v>50</v>
      </c>
      <c r="CV26">
        <v>317.79000000000002</v>
      </c>
      <c r="CW26">
        <v>2927617</v>
      </c>
      <c r="CX26">
        <v>30</v>
      </c>
      <c r="CY26">
        <v>25.56</v>
      </c>
      <c r="CZ26">
        <v>126.67</v>
      </c>
      <c r="DC26" s="17">
        <f t="shared" si="10"/>
        <v>1.0395629779244737</v>
      </c>
      <c r="DD26" s="17">
        <f t="shared" si="11"/>
        <v>1.0512523777626881</v>
      </c>
      <c r="DE26" s="17">
        <f t="shared" si="12"/>
        <v>1.0395629779244737</v>
      </c>
      <c r="DF26" s="17">
        <f t="shared" si="13"/>
        <v>1.0512523777626881</v>
      </c>
      <c r="DG26" s="17">
        <f t="shared" si="14"/>
        <v>1.0266313527829953</v>
      </c>
      <c r="DH26" s="17">
        <f t="shared" si="15"/>
        <v>1.0615833975516709</v>
      </c>
      <c r="DI26" s="17">
        <f t="shared" si="16"/>
        <v>1.0245018725423323</v>
      </c>
      <c r="DJ26" s="17">
        <f t="shared" si="17"/>
        <v>1.0290049936888759</v>
      </c>
      <c r="DK26" s="17">
        <f t="shared" si="18"/>
        <v>1.0181398098713641</v>
      </c>
      <c r="DL26" s="17">
        <f t="shared" si="19"/>
        <v>1.0261283367991894</v>
      </c>
    </row>
    <row r="27" spans="1:116" x14ac:dyDescent="0.2">
      <c r="A27" t="s">
        <v>117</v>
      </c>
      <c r="B27" t="s">
        <v>118</v>
      </c>
      <c r="D27" s="3">
        <v>44531</v>
      </c>
      <c r="E27" s="4">
        <v>0.7993055555555556</v>
      </c>
      <c r="F27">
        <v>1101</v>
      </c>
      <c r="G27" t="s">
        <v>77</v>
      </c>
      <c r="H27" s="1" t="s">
        <v>78</v>
      </c>
      <c r="I27">
        <v>-0.12690000000000001</v>
      </c>
      <c r="J27">
        <v>0.15340000000000001</v>
      </c>
      <c r="K27">
        <v>5.8810000000000001E-2</v>
      </c>
      <c r="L27">
        <v>5.7110000000000001E-2</v>
      </c>
      <c r="M27">
        <v>0.37159999999999999</v>
      </c>
      <c r="N27">
        <v>0.68259999999999998</v>
      </c>
      <c r="O27">
        <v>0.75560000000000005</v>
      </c>
      <c r="P27">
        <v>0.82589999999999997</v>
      </c>
      <c r="Q27">
        <v>-1.7170000000000001E-2</v>
      </c>
      <c r="R27">
        <v>-8.9779999999999999E-3</v>
      </c>
      <c r="S27">
        <v>7.7360000000000005E-4</v>
      </c>
      <c r="T27">
        <v>1.311E-2</v>
      </c>
      <c r="U27">
        <v>2.4799999999999999E-2</v>
      </c>
      <c r="V27">
        <v>1.7390000000000001E-3</v>
      </c>
      <c r="W27">
        <v>-9.7340000000000002E-4</v>
      </c>
      <c r="X27">
        <v>-7.4080000000000001E-4</v>
      </c>
      <c r="Y27">
        <v>-1.1950000000000001E-2</v>
      </c>
      <c r="Z27">
        <v>9.1269999999999997E-3</v>
      </c>
      <c r="AA27">
        <v>0.31569999999999998</v>
      </c>
      <c r="AB27">
        <v>6.607E-3</v>
      </c>
      <c r="AC27">
        <v>1.849</v>
      </c>
      <c r="AD27">
        <v>1.9019999999999999E-2</v>
      </c>
      <c r="AE27">
        <v>-6.6790000000000002E-2</v>
      </c>
      <c r="AF27">
        <v>1.968E-2</v>
      </c>
      <c r="AG27">
        <v>3.8089999999999999E-3</v>
      </c>
      <c r="AH27">
        <v>3.2850000000000002E-3</v>
      </c>
      <c r="AI27">
        <v>2.9099999999999998E-3</v>
      </c>
      <c r="AJ27" s="1" t="s">
        <v>80</v>
      </c>
      <c r="AK27">
        <v>-0.12690000000000001</v>
      </c>
      <c r="AL27">
        <v>4.9800000000000004</v>
      </c>
      <c r="AM27">
        <v>24.86</v>
      </c>
      <c r="AN27">
        <v>41.95</v>
      </c>
      <c r="AO27">
        <v>9.14</v>
      </c>
      <c r="AP27">
        <v>17.79</v>
      </c>
      <c r="AQ27">
        <v>9.15</v>
      </c>
      <c r="AR27">
        <v>98.09</v>
      </c>
      <c r="AS27">
        <v>25.84</v>
      </c>
      <c r="AT27">
        <v>56.59</v>
      </c>
      <c r="AU27" t="s">
        <v>81</v>
      </c>
      <c r="AV27">
        <v>51.62</v>
      </c>
      <c r="AW27" t="s">
        <v>81</v>
      </c>
      <c r="AX27">
        <v>41.61</v>
      </c>
      <c r="AY27" t="s">
        <v>81</v>
      </c>
      <c r="AZ27">
        <v>95.53</v>
      </c>
      <c r="BA27" t="s">
        <v>81</v>
      </c>
      <c r="BB27">
        <v>15.9</v>
      </c>
      <c r="BC27" t="s">
        <v>81</v>
      </c>
      <c r="BD27" t="s">
        <v>81</v>
      </c>
      <c r="BE27" t="s">
        <v>81</v>
      </c>
      <c r="BF27" t="s">
        <v>81</v>
      </c>
      <c r="BG27" t="s">
        <v>81</v>
      </c>
      <c r="BH27" t="s">
        <v>81</v>
      </c>
      <c r="BI27">
        <v>30.57</v>
      </c>
      <c r="BJ27">
        <v>15.49</v>
      </c>
      <c r="BK27">
        <v>31.6</v>
      </c>
      <c r="BL27">
        <v>21.37</v>
      </c>
      <c r="BM27" s="1" t="s">
        <v>82</v>
      </c>
      <c r="BN27">
        <v>46227.43</v>
      </c>
      <c r="BO27">
        <v>960971</v>
      </c>
      <c r="BP27">
        <v>244862.6</v>
      </c>
      <c r="BQ27">
        <v>29420.16</v>
      </c>
      <c r="BR27">
        <v>5495.67</v>
      </c>
      <c r="BS27">
        <v>38980.480000000003</v>
      </c>
      <c r="BT27">
        <v>16994.939999999999</v>
      </c>
      <c r="BU27">
        <v>457.8</v>
      </c>
      <c r="BV27">
        <v>10544.19</v>
      </c>
      <c r="BW27">
        <v>37459.46</v>
      </c>
      <c r="BX27">
        <v>1345204</v>
      </c>
      <c r="BY27">
        <v>8713352</v>
      </c>
      <c r="BZ27">
        <v>53.34</v>
      </c>
      <c r="CA27">
        <v>5.56</v>
      </c>
      <c r="CB27">
        <v>1652.37</v>
      </c>
      <c r="CC27">
        <v>74.45</v>
      </c>
      <c r="CD27">
        <v>643.37</v>
      </c>
      <c r="CE27">
        <v>105.56</v>
      </c>
      <c r="CF27">
        <v>297.79000000000002</v>
      </c>
      <c r="CG27">
        <v>110</v>
      </c>
      <c r="CH27">
        <v>204.45</v>
      </c>
      <c r="CI27">
        <v>1381.22</v>
      </c>
      <c r="CJ27">
        <v>3772.76</v>
      </c>
      <c r="CK27">
        <v>52411.55</v>
      </c>
      <c r="CL27">
        <v>283477.59999999998</v>
      </c>
      <c r="CM27">
        <v>1.1100000000000001</v>
      </c>
      <c r="CN27">
        <v>8.89</v>
      </c>
      <c r="CO27">
        <v>96.67</v>
      </c>
      <c r="CP27">
        <v>81.11</v>
      </c>
      <c r="CQ27">
        <v>98.89</v>
      </c>
      <c r="CR27">
        <v>1927.98</v>
      </c>
      <c r="CS27">
        <v>2135709</v>
      </c>
      <c r="CT27">
        <v>145826</v>
      </c>
      <c r="CU27">
        <v>65.56</v>
      </c>
      <c r="CV27">
        <v>420.02</v>
      </c>
      <c r="CW27">
        <v>2859964</v>
      </c>
      <c r="CX27">
        <v>85.56</v>
      </c>
      <c r="CY27">
        <v>53.34</v>
      </c>
      <c r="CZ27">
        <v>254.46</v>
      </c>
      <c r="DC27" s="17">
        <f t="shared" si="10"/>
        <v>1.0252136120553283</v>
      </c>
      <c r="DD27" s="17">
        <f t="shared" si="11"/>
        <v>1.0309672455046681</v>
      </c>
      <c r="DE27" s="17">
        <f t="shared" si="12"/>
        <v>1.0252136120553283</v>
      </c>
      <c r="DF27" s="17">
        <f t="shared" si="13"/>
        <v>1.0309672455046681</v>
      </c>
      <c r="DG27" s="17">
        <f t="shared" si="14"/>
        <v>1.0196235287758604</v>
      </c>
      <c r="DH27" s="17">
        <f t="shared" si="15"/>
        <v>1.0420379599961509</v>
      </c>
      <c r="DI27" s="17">
        <f t="shared" si="16"/>
        <v>1.0049674485352194</v>
      </c>
      <c r="DJ27" s="17">
        <f t="shared" si="17"/>
        <v>1.0164950700886983</v>
      </c>
      <c r="DK27" s="17">
        <f t="shared" si="18"/>
        <v>1.0048455514915644</v>
      </c>
      <c r="DL27" s="17">
        <f t="shared" si="19"/>
        <v>1.0024159931526415</v>
      </c>
    </row>
    <row r="28" spans="1:116" x14ac:dyDescent="0.2">
      <c r="A28" t="s">
        <v>119</v>
      </c>
      <c r="B28" t="s">
        <v>120</v>
      </c>
      <c r="D28" s="3">
        <v>44531</v>
      </c>
      <c r="E28" s="4">
        <v>0.8256944444444444</v>
      </c>
      <c r="F28">
        <v>1101</v>
      </c>
      <c r="G28" t="s">
        <v>77</v>
      </c>
      <c r="H28" s="1" t="s">
        <v>78</v>
      </c>
      <c r="I28">
        <v>-0.16220000000000001</v>
      </c>
      <c r="J28">
        <v>-1.3489999999999999E-3</v>
      </c>
      <c r="K28">
        <v>-4.1780000000000003E-3</v>
      </c>
      <c r="L28">
        <v>-3.5040000000000002E-2</v>
      </c>
      <c r="M28">
        <v>0.21820000000000001</v>
      </c>
      <c r="N28">
        <v>1.0589999999999999</v>
      </c>
      <c r="O28">
        <v>0.42049999999999998</v>
      </c>
      <c r="P28">
        <v>0.31190000000000001</v>
      </c>
      <c r="Q28">
        <v>-1.4590000000000001E-2</v>
      </c>
      <c r="R28">
        <v>7.4070000000000004E-3</v>
      </c>
      <c r="S28">
        <v>-2.4559999999999998E-3</v>
      </c>
      <c r="T28">
        <v>8.0769999999999995E-2</v>
      </c>
      <c r="U28">
        <v>7.6660000000000006E-2</v>
      </c>
      <c r="V28">
        <v>9.4209999999999997E-4</v>
      </c>
      <c r="W28">
        <v>-2.761E-3</v>
      </c>
      <c r="X28">
        <v>-2.1429999999999999E-3</v>
      </c>
      <c r="Y28">
        <v>-3.1210000000000002E-2</v>
      </c>
      <c r="Z28">
        <v>-6.1339999999999997E-3</v>
      </c>
      <c r="AA28" t="s">
        <v>79</v>
      </c>
      <c r="AB28">
        <v>-2.7130000000000001E-2</v>
      </c>
      <c r="AC28">
        <v>2.7240000000000002</v>
      </c>
      <c r="AD28">
        <v>2.9020000000000001E-3</v>
      </c>
      <c r="AE28">
        <v>1.6480000000000002E-2</v>
      </c>
      <c r="AF28">
        <v>7.3249999999999999E-3</v>
      </c>
      <c r="AG28">
        <v>2.9239999999999999E-3</v>
      </c>
      <c r="AH28">
        <v>7.9750000000000003E-4</v>
      </c>
      <c r="AI28">
        <v>7.2740000000000001E-4</v>
      </c>
      <c r="AJ28" s="1" t="s">
        <v>80</v>
      </c>
      <c r="AK28">
        <v>-0.16220000000000001</v>
      </c>
      <c r="AL28">
        <v>2.08</v>
      </c>
      <c r="AM28" t="s">
        <v>81</v>
      </c>
      <c r="AN28" t="s">
        <v>81</v>
      </c>
      <c r="AO28">
        <v>8.24</v>
      </c>
      <c r="AP28">
        <v>10.59</v>
      </c>
      <c r="AQ28">
        <v>10.35</v>
      </c>
      <c r="AR28" t="s">
        <v>81</v>
      </c>
      <c r="AS28">
        <v>20.63</v>
      </c>
      <c r="AT28">
        <v>78.62</v>
      </c>
      <c r="AU28" t="s">
        <v>81</v>
      </c>
      <c r="AV28">
        <v>66.16</v>
      </c>
      <c r="AW28">
        <v>31.43</v>
      </c>
      <c r="AX28">
        <v>36.51</v>
      </c>
      <c r="AY28" t="s">
        <v>81</v>
      </c>
      <c r="AZ28">
        <v>91.09</v>
      </c>
      <c r="BA28">
        <v>60.71</v>
      </c>
      <c r="BB28">
        <v>19.61</v>
      </c>
      <c r="BC28" t="s">
        <v>81</v>
      </c>
      <c r="BE28">
        <v>38.15</v>
      </c>
      <c r="BF28" t="s">
        <v>81</v>
      </c>
      <c r="BG28" t="s">
        <v>81</v>
      </c>
      <c r="BH28" t="s">
        <v>81</v>
      </c>
      <c r="BI28">
        <v>11.23</v>
      </c>
      <c r="BJ28">
        <v>86.73</v>
      </c>
      <c r="BK28">
        <v>85.94</v>
      </c>
      <c r="BL28">
        <v>69.81</v>
      </c>
      <c r="BM28" s="1" t="s">
        <v>82</v>
      </c>
      <c r="BN28">
        <v>44431.78</v>
      </c>
      <c r="BO28">
        <v>964658.3</v>
      </c>
      <c r="BP28">
        <v>237815.8</v>
      </c>
      <c r="BQ28">
        <v>27484.07</v>
      </c>
      <c r="BR28">
        <v>5065.49</v>
      </c>
      <c r="BS28">
        <v>32985.519999999997</v>
      </c>
      <c r="BT28">
        <v>18098.71</v>
      </c>
      <c r="BU28">
        <v>424.47</v>
      </c>
      <c r="BV28">
        <v>9771.41</v>
      </c>
      <c r="BW28">
        <v>36932.86</v>
      </c>
      <c r="BX28">
        <v>1301036</v>
      </c>
      <c r="BY28">
        <v>8708956</v>
      </c>
      <c r="BZ28">
        <v>55.56</v>
      </c>
      <c r="CA28">
        <v>7.78</v>
      </c>
      <c r="CB28">
        <v>1479.02</v>
      </c>
      <c r="CC28">
        <v>133.34</v>
      </c>
      <c r="CD28">
        <v>1009.05</v>
      </c>
      <c r="CE28">
        <v>97.78</v>
      </c>
      <c r="CF28">
        <v>258.89999999999998</v>
      </c>
      <c r="CG28">
        <v>95.56</v>
      </c>
      <c r="CH28">
        <v>106.67</v>
      </c>
      <c r="CI28">
        <v>1320.11</v>
      </c>
      <c r="CJ28">
        <v>3764.24</v>
      </c>
      <c r="CK28">
        <v>50410.11</v>
      </c>
      <c r="CL28">
        <v>281805.8</v>
      </c>
      <c r="CM28">
        <v>0</v>
      </c>
      <c r="CN28">
        <v>1.1100000000000001</v>
      </c>
      <c r="CO28">
        <v>103.34</v>
      </c>
      <c r="CP28">
        <v>70</v>
      </c>
      <c r="CQ28">
        <v>132.22999999999999</v>
      </c>
      <c r="CR28">
        <v>1222.32</v>
      </c>
      <c r="CS28">
        <v>2119011</v>
      </c>
      <c r="CT28">
        <v>145214.9</v>
      </c>
      <c r="CU28">
        <v>57.78</v>
      </c>
      <c r="CV28">
        <v>287.79000000000002</v>
      </c>
      <c r="CW28">
        <v>2864294</v>
      </c>
      <c r="CX28">
        <v>41.11</v>
      </c>
      <c r="CY28">
        <v>37.78</v>
      </c>
      <c r="CZ28">
        <v>131.12</v>
      </c>
      <c r="DC28" s="17">
        <f t="shared" si="10"/>
        <v>1.0108012983671884</v>
      </c>
      <c r="DD28" s="17">
        <f t="shared" si="11"/>
        <v>0.99711679509012119</v>
      </c>
      <c r="DE28" s="17">
        <f t="shared" si="12"/>
        <v>1.0108012983671884</v>
      </c>
      <c r="DF28" s="17">
        <f t="shared" si="13"/>
        <v>0.99711679509012119</v>
      </c>
      <c r="DG28" s="17">
        <f t="shared" si="14"/>
        <v>1.0173209194221855</v>
      </c>
      <c r="DH28" s="17">
        <f t="shared" si="15"/>
        <v>1.0022456536313382</v>
      </c>
      <c r="DI28" s="17">
        <f t="shared" si="16"/>
        <v>0.99904068543132274</v>
      </c>
      <c r="DJ28" s="17">
        <f t="shared" si="17"/>
        <v>1.0085476228099066</v>
      </c>
      <c r="DK28" s="17">
        <f t="shared" si="18"/>
        <v>1.0006346349436477</v>
      </c>
      <c r="DL28" s="17">
        <f t="shared" si="19"/>
        <v>1.0039336560499195</v>
      </c>
    </row>
    <row r="29" spans="1:116" x14ac:dyDescent="0.2">
      <c r="A29" t="s">
        <v>121</v>
      </c>
      <c r="B29" t="s">
        <v>122</v>
      </c>
      <c r="D29" s="3">
        <v>44531</v>
      </c>
      <c r="E29" s="4">
        <v>0.83680555555555547</v>
      </c>
      <c r="F29">
        <v>1101</v>
      </c>
      <c r="G29" t="s">
        <v>77</v>
      </c>
      <c r="H29" s="1" t="s">
        <v>78</v>
      </c>
      <c r="I29">
        <v>-0.13469999999999999</v>
      </c>
      <c r="J29">
        <v>6.0970000000000003E-2</v>
      </c>
      <c r="K29">
        <v>4.6550000000000003E-3</v>
      </c>
      <c r="L29">
        <v>-3.2130000000000001E-3</v>
      </c>
      <c r="M29">
        <v>0.1777</v>
      </c>
      <c r="N29">
        <v>0.67949999999999999</v>
      </c>
      <c r="O29">
        <v>0.1237</v>
      </c>
      <c r="P29">
        <v>6.1760000000000002E-2</v>
      </c>
      <c r="Q29">
        <v>-4.2379999999999996E-3</v>
      </c>
      <c r="R29">
        <v>-8.0420000000000005E-3</v>
      </c>
      <c r="S29">
        <v>-1.9610000000000001E-3</v>
      </c>
      <c r="T29">
        <v>1.685E-2</v>
      </c>
      <c r="U29">
        <v>1.8120000000000001E-2</v>
      </c>
      <c r="V29">
        <v>1.2210000000000001E-4</v>
      </c>
      <c r="W29">
        <v>-3.7130000000000002E-3</v>
      </c>
      <c r="X29">
        <v>-2.1580000000000002E-3</v>
      </c>
      <c r="Y29">
        <v>-2.9260000000000001E-2</v>
      </c>
      <c r="Z29">
        <v>7.0899999999999999E-3</v>
      </c>
      <c r="AA29" t="s">
        <v>79</v>
      </c>
      <c r="AB29">
        <v>-7.6559999999999996E-3</v>
      </c>
      <c r="AC29">
        <v>3.153</v>
      </c>
      <c r="AD29">
        <v>-3.0329999999999999E-2</v>
      </c>
      <c r="AE29">
        <v>-1.362E-2</v>
      </c>
      <c r="AF29">
        <v>7.2259999999999998E-3</v>
      </c>
      <c r="AG29">
        <v>2.6879999999999999E-3</v>
      </c>
      <c r="AH29">
        <v>7.3709999999999997E-4</v>
      </c>
      <c r="AI29">
        <v>5.4169999999999999E-4</v>
      </c>
      <c r="AJ29" s="1" t="s">
        <v>80</v>
      </c>
      <c r="AK29">
        <v>-0.13469999999999999</v>
      </c>
      <c r="AL29">
        <v>1.61</v>
      </c>
      <c r="AM29">
        <v>19.14</v>
      </c>
      <c r="AN29" t="s">
        <v>81</v>
      </c>
      <c r="AO29" t="s">
        <v>81</v>
      </c>
      <c r="AP29">
        <v>7.61</v>
      </c>
      <c r="AQ29">
        <v>2.2000000000000002</v>
      </c>
      <c r="AR29" t="s">
        <v>81</v>
      </c>
      <c r="AS29" t="s">
        <v>81</v>
      </c>
      <c r="AT29" t="s">
        <v>81</v>
      </c>
      <c r="AU29" t="s">
        <v>81</v>
      </c>
      <c r="AV29">
        <v>36.659999999999997</v>
      </c>
      <c r="AW29">
        <v>78.75</v>
      </c>
      <c r="AX29">
        <v>71.14</v>
      </c>
      <c r="AY29" t="s">
        <v>81</v>
      </c>
      <c r="AZ29">
        <v>29.49</v>
      </c>
      <c r="BA29">
        <v>46.71</v>
      </c>
      <c r="BB29">
        <v>4.83</v>
      </c>
      <c r="BC29" t="s">
        <v>81</v>
      </c>
      <c r="BE29">
        <v>95.98</v>
      </c>
      <c r="BF29">
        <v>91.21</v>
      </c>
      <c r="BG29" t="s">
        <v>81</v>
      </c>
      <c r="BH29" t="s">
        <v>81</v>
      </c>
      <c r="BI29">
        <v>11.26</v>
      </c>
      <c r="BJ29">
        <v>43.86</v>
      </c>
      <c r="BK29" t="s">
        <v>81</v>
      </c>
      <c r="BL29">
        <v>57.89</v>
      </c>
      <c r="BM29" s="1" t="s">
        <v>82</v>
      </c>
      <c r="BN29">
        <v>45605.5</v>
      </c>
      <c r="BO29">
        <v>967340</v>
      </c>
      <c r="BP29">
        <v>239539.8</v>
      </c>
      <c r="BQ29">
        <v>27629.91</v>
      </c>
      <c r="BR29">
        <v>5188.88</v>
      </c>
      <c r="BS29">
        <v>31257.29</v>
      </c>
      <c r="BT29">
        <v>16702.41</v>
      </c>
      <c r="BU29">
        <v>394.46</v>
      </c>
      <c r="BV29">
        <v>9355.5300000000007</v>
      </c>
      <c r="BW29">
        <v>36933.980000000003</v>
      </c>
      <c r="BX29">
        <v>1323488</v>
      </c>
      <c r="BY29">
        <v>8669417</v>
      </c>
      <c r="BZ29">
        <v>67.78</v>
      </c>
      <c r="CA29">
        <v>5.56</v>
      </c>
      <c r="CB29">
        <v>1497.9</v>
      </c>
      <c r="CC29">
        <v>76.67</v>
      </c>
      <c r="CD29">
        <v>578.91999999999996</v>
      </c>
      <c r="CE29">
        <v>90</v>
      </c>
      <c r="CF29">
        <v>238.9</v>
      </c>
      <c r="CG29">
        <v>95.56</v>
      </c>
      <c r="CH29">
        <v>116.67</v>
      </c>
      <c r="CI29">
        <v>1366.78</v>
      </c>
      <c r="CJ29">
        <v>3798.32</v>
      </c>
      <c r="CK29">
        <v>51327.79</v>
      </c>
      <c r="CL29">
        <v>281991.8</v>
      </c>
      <c r="CM29">
        <v>0</v>
      </c>
      <c r="CN29">
        <v>5.56</v>
      </c>
      <c r="CO29">
        <v>107.78</v>
      </c>
      <c r="CP29">
        <v>55.56</v>
      </c>
      <c r="CQ29">
        <v>120.01</v>
      </c>
      <c r="CR29">
        <v>1217.8800000000001</v>
      </c>
      <c r="CS29">
        <v>2111413</v>
      </c>
      <c r="CT29">
        <v>145601.1</v>
      </c>
      <c r="CU29">
        <v>55.56</v>
      </c>
      <c r="CV29">
        <v>283.35000000000002</v>
      </c>
      <c r="CW29">
        <v>2860356</v>
      </c>
      <c r="CX29">
        <v>20</v>
      </c>
      <c r="CY29">
        <v>24.45</v>
      </c>
      <c r="CZ29">
        <v>120</v>
      </c>
      <c r="DC29" s="17">
        <f t="shared" si="10"/>
        <v>1.0108319512181774</v>
      </c>
      <c r="DD29" s="17">
        <f t="shared" si="11"/>
        <v>1.0143240562907054</v>
      </c>
      <c r="DE29" s="17">
        <f t="shared" si="12"/>
        <v>1.0108319512181774</v>
      </c>
      <c r="DF29" s="17">
        <f t="shared" si="13"/>
        <v>1.0143240562907054</v>
      </c>
      <c r="DG29" s="17">
        <f t="shared" si="14"/>
        <v>1.026531356836885</v>
      </c>
      <c r="DH29" s="17">
        <f t="shared" si="15"/>
        <v>1.0204908189647288</v>
      </c>
      <c r="DI29" s="17">
        <f t="shared" si="16"/>
        <v>0.99970008125458198</v>
      </c>
      <c r="DJ29" s="17">
        <f t="shared" si="17"/>
        <v>1.0049313391577173</v>
      </c>
      <c r="DK29" s="17">
        <f t="shared" si="18"/>
        <v>1.0032958294630481</v>
      </c>
      <c r="DL29" s="17">
        <f t="shared" si="19"/>
        <v>1.0025533889622795</v>
      </c>
    </row>
    <row r="30" spans="1:116" x14ac:dyDescent="0.2">
      <c r="H30" s="30" t="s">
        <v>123</v>
      </c>
      <c r="I30" s="31">
        <f>AVERAGE(I18:I29)</f>
        <v>-8.9090833333333327E-2</v>
      </c>
      <c r="J30" s="31">
        <f t="shared" ref="J30:AB30" si="20">AVERAGE(J18:J29)</f>
        <v>0.13767508333333334</v>
      </c>
      <c r="K30" s="31">
        <f t="shared" si="20"/>
        <v>2.5932083333333342E-2</v>
      </c>
      <c r="L30" s="31">
        <f t="shared" si="20"/>
        <v>2.6023833333333333E-2</v>
      </c>
      <c r="M30" s="31">
        <f t="shared" si="20"/>
        <v>0.27472083333333336</v>
      </c>
      <c r="N30" s="31">
        <f t="shared" si="20"/>
        <v>0.51358083333333326</v>
      </c>
      <c r="O30" s="31">
        <f t="shared" si="20"/>
        <v>0.55801958333333335</v>
      </c>
      <c r="P30" s="31">
        <f t="shared" si="20"/>
        <v>0.48130083333333323</v>
      </c>
      <c r="Q30" s="31">
        <f t="shared" si="20"/>
        <v>-1.4150999999999997E-2</v>
      </c>
      <c r="R30" s="31">
        <f t="shared" si="20"/>
        <v>2.0756216666666665E-3</v>
      </c>
      <c r="S30" s="31">
        <f t="shared" si="20"/>
        <v>-9.0868250000000013E-4</v>
      </c>
      <c r="T30" s="31">
        <f t="shared" si="20"/>
        <v>2.0591833333333334E-2</v>
      </c>
      <c r="U30" s="31">
        <f t="shared" si="20"/>
        <v>2.2495250000000005E-2</v>
      </c>
      <c r="V30" s="31">
        <f t="shared" si="20"/>
        <v>6.0181666666666667E-4</v>
      </c>
      <c r="W30" s="31">
        <f t="shared" si="20"/>
        <v>-1.1537333333333335E-3</v>
      </c>
      <c r="X30" s="31">
        <f t="shared" si="20"/>
        <v>-1.2836833333333332E-3</v>
      </c>
      <c r="Y30" s="31">
        <f t="shared" si="20"/>
        <v>-1.8897499999999998E-2</v>
      </c>
      <c r="Z30" s="31">
        <f t="shared" si="20"/>
        <v>2.2791666666666663E-3</v>
      </c>
      <c r="AA30" s="31">
        <f t="shared" si="20"/>
        <v>0.39134999999999998</v>
      </c>
      <c r="AB30" s="31">
        <f t="shared" si="20"/>
        <v>-8.5673083333333341E-3</v>
      </c>
      <c r="AC30" s="31">
        <f>AVERAGE(AC18:AC29)</f>
        <v>2.7983499999999997</v>
      </c>
      <c r="AD30" s="31">
        <f t="shared" ref="AD30:AI30" si="21">AVERAGE(AD18:AD29)</f>
        <v>1.3681333333333335E-2</v>
      </c>
      <c r="AE30" s="31">
        <f t="shared" si="21"/>
        <v>4.26275E-3</v>
      </c>
      <c r="AF30" s="31">
        <f t="shared" si="21"/>
        <v>9.3149999999999986E-3</v>
      </c>
      <c r="AG30" s="31">
        <f t="shared" si="21"/>
        <v>1.8408583333333331E-3</v>
      </c>
      <c r="AH30" s="31">
        <f t="shared" si="21"/>
        <v>9.7395666666666664E-4</v>
      </c>
      <c r="AI30" s="31">
        <f t="shared" si="21"/>
        <v>1.2099249999999999E-3</v>
      </c>
    </row>
    <row r="31" spans="1:116" x14ac:dyDescent="0.2">
      <c r="H31" s="30" t="s">
        <v>124</v>
      </c>
      <c r="I31" s="31">
        <f>_xlfn.STDEV.S(I18:I29)</f>
        <v>5.0503793999395093E-2</v>
      </c>
      <c r="J31" s="31">
        <f t="shared" ref="J31:AI31" si="22">_xlfn.STDEV.S(J18:J29)</f>
        <v>7.5434098903321298E-2</v>
      </c>
      <c r="K31" s="31">
        <f t="shared" si="22"/>
        <v>4.9401606264754983E-2</v>
      </c>
      <c r="L31" s="31">
        <f t="shared" si="22"/>
        <v>6.2771647090984886E-2</v>
      </c>
      <c r="M31" s="31">
        <f t="shared" si="22"/>
        <v>0.46524764499346982</v>
      </c>
      <c r="N31" s="31">
        <f t="shared" si="22"/>
        <v>0.50198299865195239</v>
      </c>
      <c r="O31" s="31">
        <f t="shared" si="22"/>
        <v>0.81950407436021488</v>
      </c>
      <c r="P31" s="31">
        <f t="shared" si="22"/>
        <v>0.89393483336272461</v>
      </c>
      <c r="Q31" s="31">
        <f t="shared" si="22"/>
        <v>8.2592519912244797E-3</v>
      </c>
      <c r="R31" s="31">
        <f t="shared" si="22"/>
        <v>1.5587955788929905E-2</v>
      </c>
      <c r="S31" s="31">
        <f t="shared" si="22"/>
        <v>1.0816635241576661E-3</v>
      </c>
      <c r="T31" s="31">
        <f t="shared" si="22"/>
        <v>2.8062163908765557E-2</v>
      </c>
      <c r="U31" s="31">
        <f t="shared" si="22"/>
        <v>2.3911080497714475E-2</v>
      </c>
      <c r="V31" s="31">
        <f t="shared" si="22"/>
        <v>1.3936754055592019E-3</v>
      </c>
      <c r="W31" s="31">
        <f t="shared" si="22"/>
        <v>1.7203959128554384E-3</v>
      </c>
      <c r="X31" s="31">
        <f t="shared" si="22"/>
        <v>1.4384689656546349E-3</v>
      </c>
      <c r="Y31" s="31">
        <f t="shared" si="22"/>
        <v>7.0085533781619686E-3</v>
      </c>
      <c r="Z31" s="31">
        <f t="shared" si="22"/>
        <v>9.6517375622059351E-3</v>
      </c>
      <c r="AA31" s="31">
        <f t="shared" si="22"/>
        <v>0.15403831774377866</v>
      </c>
      <c r="AB31" s="31">
        <f t="shared" si="22"/>
        <v>1.3768267082974024E-2</v>
      </c>
      <c r="AC31" s="31">
        <f t="shared" si="22"/>
        <v>1.4155003410294706</v>
      </c>
      <c r="AD31" s="31">
        <f t="shared" si="22"/>
        <v>1.8605165051836028E-2</v>
      </c>
      <c r="AE31" s="31">
        <f t="shared" si="22"/>
        <v>3.6868849978674414E-2</v>
      </c>
      <c r="AF31" s="31">
        <f t="shared" si="22"/>
        <v>1.0747834589517852E-2</v>
      </c>
      <c r="AG31" s="31">
        <f t="shared" si="22"/>
        <v>1.6823546050690299E-3</v>
      </c>
      <c r="AH31" s="31">
        <f t="shared" si="22"/>
        <v>1.397731395442651E-3</v>
      </c>
      <c r="AI31" s="31">
        <f t="shared" si="22"/>
        <v>9.3606597293236665E-4</v>
      </c>
    </row>
    <row r="32" spans="1:116" x14ac:dyDescent="0.2">
      <c r="H32" s="30" t="s">
        <v>125</v>
      </c>
      <c r="I32" s="31">
        <f>COUNT(I18:I29)</f>
        <v>12</v>
      </c>
      <c r="J32" s="31">
        <f t="shared" ref="J32:AI32" si="23">COUNT(J18:J29)</f>
        <v>12</v>
      </c>
      <c r="K32" s="31">
        <f t="shared" si="23"/>
        <v>12</v>
      </c>
      <c r="L32" s="31">
        <f t="shared" si="23"/>
        <v>12</v>
      </c>
      <c r="M32" s="31">
        <f t="shared" si="23"/>
        <v>12</v>
      </c>
      <c r="N32" s="31">
        <f t="shared" si="23"/>
        <v>12</v>
      </c>
      <c r="O32" s="31">
        <f t="shared" si="23"/>
        <v>12</v>
      </c>
      <c r="P32" s="31">
        <f t="shared" si="23"/>
        <v>12</v>
      </c>
      <c r="Q32" s="31">
        <f t="shared" si="23"/>
        <v>12</v>
      </c>
      <c r="R32" s="31">
        <f t="shared" si="23"/>
        <v>12</v>
      </c>
      <c r="S32" s="31">
        <f t="shared" si="23"/>
        <v>12</v>
      </c>
      <c r="T32" s="31">
        <f t="shared" si="23"/>
        <v>12</v>
      </c>
      <c r="U32" s="31">
        <f t="shared" si="23"/>
        <v>12</v>
      </c>
      <c r="V32" s="31">
        <f t="shared" si="23"/>
        <v>12</v>
      </c>
      <c r="W32" s="31">
        <f t="shared" si="23"/>
        <v>12</v>
      </c>
      <c r="X32" s="31">
        <f t="shared" si="23"/>
        <v>12</v>
      </c>
      <c r="Y32" s="31">
        <f t="shared" si="23"/>
        <v>12</v>
      </c>
      <c r="Z32" s="31">
        <f t="shared" si="23"/>
        <v>12</v>
      </c>
      <c r="AA32" s="31">
        <f t="shared" si="23"/>
        <v>4</v>
      </c>
      <c r="AB32" s="31">
        <f t="shared" si="23"/>
        <v>12</v>
      </c>
      <c r="AC32" s="31">
        <f t="shared" si="23"/>
        <v>12</v>
      </c>
      <c r="AD32" s="31">
        <f t="shared" si="23"/>
        <v>12</v>
      </c>
      <c r="AE32" s="31">
        <f t="shared" si="23"/>
        <v>12</v>
      </c>
      <c r="AF32" s="31">
        <f t="shared" si="23"/>
        <v>12</v>
      </c>
      <c r="AG32" s="31">
        <f t="shared" si="23"/>
        <v>12</v>
      </c>
      <c r="AH32" s="31">
        <f t="shared" si="23"/>
        <v>12</v>
      </c>
      <c r="AI32" s="31">
        <f t="shared" si="23"/>
        <v>12</v>
      </c>
    </row>
    <row r="33" spans="1:116" x14ac:dyDescent="0.2">
      <c r="H33" s="30" t="s">
        <v>126</v>
      </c>
      <c r="I33" s="31">
        <f>TINV(0.05,I32-1)</f>
        <v>2.2009851600916384</v>
      </c>
      <c r="J33" s="31">
        <f t="shared" ref="J33:AI33" si="24">TINV(0.05,J32-1)</f>
        <v>2.2009851600916384</v>
      </c>
      <c r="K33" s="31">
        <f t="shared" si="24"/>
        <v>2.2009851600916384</v>
      </c>
      <c r="L33" s="31">
        <f t="shared" si="24"/>
        <v>2.2009851600916384</v>
      </c>
      <c r="M33" s="31">
        <f t="shared" si="24"/>
        <v>2.2009851600916384</v>
      </c>
      <c r="N33" s="31">
        <f t="shared" si="24"/>
        <v>2.2009851600916384</v>
      </c>
      <c r="O33" s="31">
        <f t="shared" si="24"/>
        <v>2.2009851600916384</v>
      </c>
      <c r="P33" s="31">
        <f t="shared" si="24"/>
        <v>2.2009851600916384</v>
      </c>
      <c r="Q33" s="31">
        <f t="shared" si="24"/>
        <v>2.2009851600916384</v>
      </c>
      <c r="R33" s="31">
        <f t="shared" si="24"/>
        <v>2.2009851600916384</v>
      </c>
      <c r="S33" s="31">
        <f t="shared" si="24"/>
        <v>2.2009851600916384</v>
      </c>
      <c r="T33" s="31">
        <f t="shared" si="24"/>
        <v>2.2009851600916384</v>
      </c>
      <c r="U33" s="31">
        <f t="shared" si="24"/>
        <v>2.2009851600916384</v>
      </c>
      <c r="V33" s="31">
        <f t="shared" si="24"/>
        <v>2.2009851600916384</v>
      </c>
      <c r="W33" s="31">
        <f t="shared" si="24"/>
        <v>2.2009851600916384</v>
      </c>
      <c r="X33" s="31">
        <f t="shared" si="24"/>
        <v>2.2009851600916384</v>
      </c>
      <c r="Y33" s="31">
        <f t="shared" si="24"/>
        <v>2.2009851600916384</v>
      </c>
      <c r="Z33" s="31">
        <f t="shared" si="24"/>
        <v>2.2009851600916384</v>
      </c>
      <c r="AA33" s="31">
        <f t="shared" si="24"/>
        <v>3.1824463052837091</v>
      </c>
      <c r="AB33" s="31">
        <f t="shared" si="24"/>
        <v>2.2009851600916384</v>
      </c>
      <c r="AC33" s="31">
        <f t="shared" si="24"/>
        <v>2.2009851600916384</v>
      </c>
      <c r="AD33" s="31">
        <f t="shared" si="24"/>
        <v>2.2009851600916384</v>
      </c>
      <c r="AE33" s="31">
        <f t="shared" si="24"/>
        <v>2.2009851600916384</v>
      </c>
      <c r="AF33" s="31">
        <f t="shared" si="24"/>
        <v>2.2009851600916384</v>
      </c>
      <c r="AG33" s="31">
        <f t="shared" si="24"/>
        <v>2.2009851600916384</v>
      </c>
      <c r="AH33" s="31">
        <f t="shared" si="24"/>
        <v>2.2009851600916384</v>
      </c>
      <c r="AI33" s="31">
        <f t="shared" si="24"/>
        <v>2.2009851600916384</v>
      </c>
    </row>
    <row r="34" spans="1:116" x14ac:dyDescent="0.2">
      <c r="H34" s="32" t="s">
        <v>127</v>
      </c>
      <c r="I34" s="31">
        <f>I33*I31</f>
        <v>0.11115810112099374</v>
      </c>
      <c r="J34" s="31">
        <f t="shared" ref="J34:AI34" si="25">J33*J31</f>
        <v>0.16602933225109512</v>
      </c>
      <c r="K34" s="31">
        <f t="shared" si="25"/>
        <v>0.10873220227341583</v>
      </c>
      <c r="L34" s="31">
        <f t="shared" si="25"/>
        <v>0.13815946372176718</v>
      </c>
      <c r="M34" s="31">
        <f t="shared" si="25"/>
        <v>1.02400316239821</v>
      </c>
      <c r="N34" s="31">
        <f t="shared" si="25"/>
        <v>1.104857130651248</v>
      </c>
      <c r="O34" s="31">
        <f t="shared" si="25"/>
        <v>1.8037163063014674</v>
      </c>
      <c r="P34" s="31">
        <f t="shared" si="25"/>
        <v>1.9675373023203484</v>
      </c>
      <c r="Q34" s="31">
        <f t="shared" si="25"/>
        <v>1.8178491066142395E-2</v>
      </c>
      <c r="R34" s="31">
        <f t="shared" si="25"/>
        <v>3.4308859367599268E-2</v>
      </c>
      <c r="S34" s="31">
        <f t="shared" si="25"/>
        <v>2.3807253648834466E-3</v>
      </c>
      <c r="T34" s="31">
        <f t="shared" si="25"/>
        <v>6.1764406323252155E-2</v>
      </c>
      <c r="U34" s="31">
        <f t="shared" si="25"/>
        <v>5.2627933337226145E-2</v>
      </c>
      <c r="V34" s="31">
        <f t="shared" si="25"/>
        <v>3.0674588856204991E-3</v>
      </c>
      <c r="W34" s="31">
        <f t="shared" si="25"/>
        <v>3.7865658736771272E-3</v>
      </c>
      <c r="X34" s="31">
        <f t="shared" si="25"/>
        <v>3.16604884665822E-3</v>
      </c>
      <c r="Y34" s="31">
        <f t="shared" si="25"/>
        <v>1.5425721979044613E-2</v>
      </c>
      <c r="Z34" s="31">
        <f t="shared" si="25"/>
        <v>2.1243331143514309E-2</v>
      </c>
      <c r="AA34" s="31">
        <f t="shared" si="25"/>
        <v>0.49021867517580642</v>
      </c>
      <c r="AB34" s="31">
        <f t="shared" si="25"/>
        <v>3.0303751529804017E-2</v>
      </c>
      <c r="AC34" s="31">
        <f t="shared" si="25"/>
        <v>3.1154952447105182</v>
      </c>
      <c r="AD34" s="31">
        <f t="shared" si="25"/>
        <v>4.0949692180146678E-2</v>
      </c>
      <c r="AE34" s="31">
        <f t="shared" si="25"/>
        <v>8.1147791672707303E-2</v>
      </c>
      <c r="AF34" s="31">
        <f t="shared" si="25"/>
        <v>2.36558244346484E-2</v>
      </c>
      <c r="AG34" s="31">
        <f t="shared" si="25"/>
        <v>3.7028375197687637E-3</v>
      </c>
      <c r="AH34" s="31">
        <f t="shared" si="25"/>
        <v>3.0763860591634523E-3</v>
      </c>
      <c r="AI34" s="31">
        <f t="shared" si="25"/>
        <v>2.0602673152908804E-3</v>
      </c>
    </row>
    <row r="36" spans="1:116" s="1" customFormat="1" x14ac:dyDescent="0.2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33" t="s">
        <v>8</v>
      </c>
      <c r="J36" s="33" t="s">
        <v>9</v>
      </c>
      <c r="K36" s="1" t="s">
        <v>10</v>
      </c>
      <c r="L36" s="33" t="s">
        <v>11</v>
      </c>
      <c r="M36" s="33" t="s">
        <v>12</v>
      </c>
      <c r="N36" s="1" t="s">
        <v>13</v>
      </c>
      <c r="O36" s="1" t="s">
        <v>14</v>
      </c>
      <c r="P36" s="33" t="s">
        <v>15</v>
      </c>
      <c r="Q36" s="33" t="s">
        <v>16</v>
      </c>
      <c r="R36" s="1" t="s">
        <v>17</v>
      </c>
      <c r="S36" s="33" t="s">
        <v>18</v>
      </c>
      <c r="T36" s="1" t="s">
        <v>19</v>
      </c>
      <c r="U36" s="33" t="s">
        <v>20</v>
      </c>
      <c r="V36" s="33" t="s">
        <v>21</v>
      </c>
      <c r="W36" s="33" t="s">
        <v>22</v>
      </c>
      <c r="X36" s="1" t="s">
        <v>23</v>
      </c>
      <c r="Y36" s="33" t="s">
        <v>24</v>
      </c>
      <c r="Z36" s="1" t="s">
        <v>25</v>
      </c>
      <c r="AA36" s="1" t="s">
        <v>26</v>
      </c>
      <c r="AB36" s="1" t="s">
        <v>27</v>
      </c>
      <c r="AC36" s="1" t="s">
        <v>28</v>
      </c>
      <c r="AD36" s="33" t="s">
        <v>29</v>
      </c>
      <c r="AE36" s="1" t="s">
        <v>30</v>
      </c>
      <c r="AF36" s="33" t="s">
        <v>31</v>
      </c>
      <c r="AG36" s="1" t="s">
        <v>32</v>
      </c>
      <c r="AH36" s="33" t="s">
        <v>33</v>
      </c>
      <c r="AI36" s="33" t="s">
        <v>34</v>
      </c>
      <c r="AJ36" s="1" t="s">
        <v>7</v>
      </c>
      <c r="AL36" s="1" t="s">
        <v>8</v>
      </c>
      <c r="AM36" s="1" t="s">
        <v>9</v>
      </c>
      <c r="AN36" s="1" t="s">
        <v>10</v>
      </c>
      <c r="AO36" s="1" t="s">
        <v>11</v>
      </c>
      <c r="AP36" s="1" t="s">
        <v>12</v>
      </c>
      <c r="AQ36" s="1" t="s">
        <v>13</v>
      </c>
      <c r="AR36" s="1" t="s">
        <v>14</v>
      </c>
      <c r="AS36" s="1" t="s">
        <v>15</v>
      </c>
      <c r="AT36" s="1" t="s">
        <v>16</v>
      </c>
      <c r="AU36" s="1" t="s">
        <v>17</v>
      </c>
      <c r="AV36" s="1" t="s">
        <v>18</v>
      </c>
      <c r="AW36" s="1" t="s">
        <v>19</v>
      </c>
      <c r="AX36" s="1" t="s">
        <v>20</v>
      </c>
      <c r="AY36" s="1" t="s">
        <v>21</v>
      </c>
      <c r="AZ36" s="1" t="s">
        <v>22</v>
      </c>
      <c r="BA36" s="1" t="s">
        <v>23</v>
      </c>
      <c r="BB36" s="1" t="s">
        <v>24</v>
      </c>
      <c r="BC36" s="1" t="s">
        <v>25</v>
      </c>
      <c r="BD36" s="1" t="s">
        <v>26</v>
      </c>
      <c r="BE36" s="1" t="s">
        <v>27</v>
      </c>
      <c r="BF36" s="1" t="s">
        <v>28</v>
      </c>
      <c r="BG36" s="1" t="s">
        <v>29</v>
      </c>
      <c r="BH36" s="1" t="s">
        <v>30</v>
      </c>
      <c r="BI36" s="1" t="s">
        <v>31</v>
      </c>
      <c r="BJ36" s="1" t="s">
        <v>32</v>
      </c>
      <c r="BK36" s="1" t="s">
        <v>33</v>
      </c>
      <c r="BL36" s="1" t="s">
        <v>34</v>
      </c>
      <c r="BM36" s="1" t="s">
        <v>7</v>
      </c>
      <c r="BN36" s="1" t="s">
        <v>35</v>
      </c>
      <c r="BO36" s="2" t="s">
        <v>36</v>
      </c>
      <c r="BP36" s="1" t="s">
        <v>37</v>
      </c>
      <c r="BQ36" s="1" t="s">
        <v>38</v>
      </c>
      <c r="BR36" s="1" t="s">
        <v>39</v>
      </c>
      <c r="BS36" s="1" t="s">
        <v>40</v>
      </c>
      <c r="BT36" s="1" t="s">
        <v>41</v>
      </c>
      <c r="BU36" s="1" t="s">
        <v>42</v>
      </c>
      <c r="BV36" s="1" t="s">
        <v>43</v>
      </c>
      <c r="BW36" s="2" t="s">
        <v>44</v>
      </c>
      <c r="BX36" s="2" t="s">
        <v>45</v>
      </c>
      <c r="BY36" s="2" t="s">
        <v>46</v>
      </c>
      <c r="BZ36" s="1" t="s">
        <v>47</v>
      </c>
      <c r="CA36" s="1" t="s">
        <v>48</v>
      </c>
      <c r="CB36" s="1" t="s">
        <v>49</v>
      </c>
      <c r="CC36" s="1" t="s">
        <v>50</v>
      </c>
      <c r="CD36" s="1" t="s">
        <v>51</v>
      </c>
      <c r="CE36" s="1" t="s">
        <v>52</v>
      </c>
      <c r="CF36" s="1" t="s">
        <v>53</v>
      </c>
      <c r="CG36" s="1" t="s">
        <v>54</v>
      </c>
      <c r="CH36" s="1" t="s">
        <v>55</v>
      </c>
      <c r="CI36" s="1" t="s">
        <v>56</v>
      </c>
      <c r="CJ36" s="2" t="s">
        <v>57</v>
      </c>
      <c r="CK36" s="2" t="s">
        <v>58</v>
      </c>
      <c r="CL36" s="2" t="s">
        <v>59</v>
      </c>
      <c r="CM36" s="1" t="s">
        <v>60</v>
      </c>
      <c r="CN36" s="1" t="s">
        <v>61</v>
      </c>
      <c r="CO36" s="1" t="s">
        <v>62</v>
      </c>
      <c r="CP36" s="1" t="s">
        <v>63</v>
      </c>
      <c r="CQ36" s="1" t="s">
        <v>64</v>
      </c>
      <c r="CR36" s="1" t="s">
        <v>65</v>
      </c>
      <c r="CS36" s="2" t="s">
        <v>66</v>
      </c>
      <c r="CT36" s="2" t="s">
        <v>67</v>
      </c>
      <c r="CU36" s="1" t="s">
        <v>68</v>
      </c>
      <c r="CV36" s="1" t="s">
        <v>69</v>
      </c>
      <c r="CW36" s="2" t="s">
        <v>70</v>
      </c>
      <c r="CX36" s="1" t="s">
        <v>71</v>
      </c>
      <c r="CY36" s="1" t="s">
        <v>72</v>
      </c>
      <c r="CZ36" s="1" t="s">
        <v>73</v>
      </c>
      <c r="DB36" t="s">
        <v>74</v>
      </c>
      <c r="DC36" s="2" t="s">
        <v>36</v>
      </c>
      <c r="DD36" s="2" t="s">
        <v>44</v>
      </c>
      <c r="DE36" s="2" t="s">
        <v>45</v>
      </c>
      <c r="DF36" s="2" t="s">
        <v>46</v>
      </c>
      <c r="DG36" s="2" t="s">
        <v>57</v>
      </c>
      <c r="DH36" s="2" t="s">
        <v>58</v>
      </c>
      <c r="DI36" s="2" t="s">
        <v>59</v>
      </c>
      <c r="DJ36" s="2" t="s">
        <v>66</v>
      </c>
      <c r="DK36" s="2" t="s">
        <v>67</v>
      </c>
      <c r="DL36" s="2" t="s">
        <v>70</v>
      </c>
    </row>
    <row r="37" spans="1:116" x14ac:dyDescent="0.2">
      <c r="A37" t="s">
        <v>128</v>
      </c>
      <c r="B37" t="s">
        <v>129</v>
      </c>
      <c r="D37" s="3">
        <v>44531</v>
      </c>
      <c r="E37" s="4">
        <v>0.72569444444444453</v>
      </c>
      <c r="F37">
        <v>3508</v>
      </c>
      <c r="G37" t="s">
        <v>77</v>
      </c>
      <c r="H37" s="1" t="s">
        <v>78</v>
      </c>
      <c r="I37">
        <v>27.24</v>
      </c>
      <c r="J37">
        <v>265</v>
      </c>
      <c r="K37">
        <v>119.8</v>
      </c>
      <c r="L37">
        <v>120.1</v>
      </c>
      <c r="M37">
        <v>27.39</v>
      </c>
      <c r="N37">
        <v>318.89999999999998</v>
      </c>
      <c r="O37">
        <v>302.39999999999998</v>
      </c>
      <c r="P37">
        <v>308.10000000000002</v>
      </c>
      <c r="Q37">
        <v>5.15</v>
      </c>
      <c r="R37">
        <v>5.2690000000000001</v>
      </c>
      <c r="S37">
        <v>5.4640000000000004</v>
      </c>
      <c r="T37">
        <v>26.51</v>
      </c>
      <c r="U37">
        <v>27.28</v>
      </c>
      <c r="V37">
        <v>5.2510000000000003</v>
      </c>
      <c r="W37">
        <v>5.3250000000000002</v>
      </c>
      <c r="X37">
        <v>5.3739999999999997</v>
      </c>
      <c r="Y37">
        <v>26.82</v>
      </c>
      <c r="Z37">
        <v>26.92</v>
      </c>
      <c r="AA37">
        <v>4.0670000000000002</v>
      </c>
      <c r="AB37">
        <v>5.0510000000000002</v>
      </c>
      <c r="AC37">
        <v>5.6230000000000002</v>
      </c>
      <c r="AD37">
        <v>5.242</v>
      </c>
      <c r="AE37">
        <v>5.1859999999999999</v>
      </c>
      <c r="AF37">
        <v>27.1</v>
      </c>
      <c r="AG37">
        <v>5.43</v>
      </c>
      <c r="AH37">
        <v>5.577</v>
      </c>
      <c r="AI37">
        <v>5.423</v>
      </c>
      <c r="AJ37" s="1" t="s">
        <v>80</v>
      </c>
      <c r="AK37">
        <v>27.24</v>
      </c>
      <c r="AL37">
        <v>1.61</v>
      </c>
      <c r="AM37">
        <v>0.96</v>
      </c>
      <c r="AN37">
        <v>0.42</v>
      </c>
      <c r="AO37">
        <v>0.31</v>
      </c>
      <c r="AP37">
        <v>0.83</v>
      </c>
      <c r="AQ37">
        <v>3.47</v>
      </c>
      <c r="AR37">
        <v>0.57999999999999996</v>
      </c>
      <c r="AS37">
        <v>0.42</v>
      </c>
      <c r="AT37">
        <v>1.44</v>
      </c>
      <c r="AU37">
        <v>4.84</v>
      </c>
      <c r="AV37">
        <v>0.45</v>
      </c>
      <c r="AW37">
        <v>1.72</v>
      </c>
      <c r="AX37">
        <v>0.65</v>
      </c>
      <c r="AY37">
        <v>1.49</v>
      </c>
      <c r="AZ37">
        <v>0.44</v>
      </c>
      <c r="BA37">
        <v>1.68</v>
      </c>
      <c r="BB37">
        <v>1.79</v>
      </c>
      <c r="BC37">
        <v>0.15</v>
      </c>
      <c r="BD37">
        <v>74.06</v>
      </c>
      <c r="BE37">
        <v>10.26</v>
      </c>
      <c r="BF37">
        <v>73.84</v>
      </c>
      <c r="BG37">
        <v>1.77</v>
      </c>
      <c r="BH37">
        <v>2.93</v>
      </c>
      <c r="BI37">
        <v>0.48</v>
      </c>
      <c r="BJ37">
        <v>1.49</v>
      </c>
      <c r="BK37">
        <v>0.55000000000000004</v>
      </c>
      <c r="BL37">
        <v>0.62</v>
      </c>
      <c r="BM37" s="1" t="s">
        <v>82</v>
      </c>
      <c r="BN37">
        <v>1414357</v>
      </c>
      <c r="BO37">
        <v>976404.4</v>
      </c>
      <c r="BP37">
        <v>11993720</v>
      </c>
      <c r="BQ37">
        <v>3667850</v>
      </c>
      <c r="BR37">
        <v>560447.30000000005</v>
      </c>
      <c r="BS37">
        <v>1090183</v>
      </c>
      <c r="BT37">
        <v>1414641</v>
      </c>
      <c r="BU37">
        <v>29606.37</v>
      </c>
      <c r="BV37">
        <v>467768.9</v>
      </c>
      <c r="BW37">
        <v>37082.9</v>
      </c>
      <c r="BX37">
        <v>1312366</v>
      </c>
      <c r="BY37">
        <v>8681153</v>
      </c>
      <c r="BZ37">
        <v>6182.63</v>
      </c>
      <c r="CA37">
        <v>762.27</v>
      </c>
      <c r="CB37">
        <v>294089.09999999998</v>
      </c>
      <c r="CC37">
        <v>23684.560000000001</v>
      </c>
      <c r="CD37">
        <v>212268.9</v>
      </c>
      <c r="CE37">
        <v>48725.440000000002</v>
      </c>
      <c r="CF37">
        <v>110791.7</v>
      </c>
      <c r="CG37">
        <v>52100.94</v>
      </c>
      <c r="CH37">
        <v>133513.5</v>
      </c>
      <c r="CI37">
        <v>94628.23</v>
      </c>
      <c r="CJ37">
        <v>3764.24</v>
      </c>
      <c r="CK37">
        <v>50590.96</v>
      </c>
      <c r="CL37">
        <v>279775.90000000002</v>
      </c>
      <c r="CM37">
        <v>14.44</v>
      </c>
      <c r="CN37">
        <v>1077.8599999999999</v>
      </c>
      <c r="CO37">
        <v>126.67</v>
      </c>
      <c r="CP37">
        <v>2531.4299999999998</v>
      </c>
      <c r="CQ37">
        <v>2206.92</v>
      </c>
      <c r="CR37">
        <v>1514583</v>
      </c>
      <c r="CS37">
        <v>2112161</v>
      </c>
      <c r="CT37">
        <v>144455.79999999999</v>
      </c>
      <c r="CU37">
        <v>44783.05</v>
      </c>
      <c r="CV37">
        <v>288583.40000000002</v>
      </c>
      <c r="CW37">
        <v>2868012</v>
      </c>
      <c r="CX37">
        <v>80129.649999999994</v>
      </c>
      <c r="CY37">
        <v>65662.64</v>
      </c>
      <c r="CZ37">
        <v>309326.90000000002</v>
      </c>
      <c r="DC37" s="17">
        <f t="shared" ref="DC37:DC77" si="26">BW37/$BW$7</f>
        <v>1.0149076856550132</v>
      </c>
      <c r="DD37" s="17">
        <f t="shared" ref="DD37:DD77" si="27">BX37/$BX$7</f>
        <v>1.0058001315146099</v>
      </c>
      <c r="DE37" s="17">
        <f t="shared" ref="DE37:DE77" si="28">BW37/$BW$7</f>
        <v>1.0149076856550132</v>
      </c>
      <c r="DF37" s="17">
        <f t="shared" ref="DF37:DF77" si="29">BX37/$BX$7</f>
        <v>1.0058001315146099</v>
      </c>
      <c r="DG37" s="17">
        <f t="shared" ref="DG37:DG77" si="30">CJ37/$CJ$7</f>
        <v>1.0173209194221855</v>
      </c>
      <c r="DH37" s="17">
        <f t="shared" ref="DH37:DH77" si="31">CK37/$CK$7</f>
        <v>1.0058412840804529</v>
      </c>
      <c r="DI37" s="17">
        <f t="shared" ref="DI37:DI77" si="32">CL37/$CL$7</f>
        <v>0.9918444081107104</v>
      </c>
      <c r="DJ37" s="17">
        <f t="shared" ref="DJ37:DJ77" si="33">CS37/$CS$7</f>
        <v>1.005287351288783</v>
      </c>
      <c r="DK37" s="17">
        <f t="shared" ref="DK37:DK77" si="34">CT37/$CT$7</f>
        <v>0.99540389242765437</v>
      </c>
      <c r="DL37" s="17">
        <f t="shared" ref="DL37:DL77" si="35">CW37/$CW$7</f>
        <v>1.0052368132443952</v>
      </c>
    </row>
    <row r="38" spans="1:116" x14ac:dyDescent="0.2">
      <c r="A38" t="s">
        <v>130</v>
      </c>
      <c r="B38" t="s">
        <v>129</v>
      </c>
      <c r="D38" s="3">
        <v>44531</v>
      </c>
      <c r="E38" s="4">
        <v>0.72986111111111107</v>
      </c>
      <c r="F38">
        <v>3508</v>
      </c>
      <c r="G38" t="s">
        <v>77</v>
      </c>
      <c r="H38" s="1" t="s">
        <v>78</v>
      </c>
      <c r="I38">
        <v>27.02</v>
      </c>
      <c r="J38">
        <v>263.89999999999998</v>
      </c>
      <c r="K38">
        <v>120.5</v>
      </c>
      <c r="L38">
        <v>120</v>
      </c>
      <c r="M38">
        <v>27.33</v>
      </c>
      <c r="N38">
        <v>315.39999999999998</v>
      </c>
      <c r="O38">
        <v>302.10000000000002</v>
      </c>
      <c r="P38">
        <v>306.8</v>
      </c>
      <c r="Q38">
        <v>5.3719999999999999</v>
      </c>
      <c r="R38">
        <v>5.3970000000000002</v>
      </c>
      <c r="S38">
        <v>5.47</v>
      </c>
      <c r="T38">
        <v>26.14</v>
      </c>
      <c r="U38">
        <v>27.13</v>
      </c>
      <c r="V38">
        <v>5.2809999999999997</v>
      </c>
      <c r="W38">
        <v>5.327</v>
      </c>
      <c r="X38">
        <v>5.3220000000000001</v>
      </c>
      <c r="Y38">
        <v>27.01</v>
      </c>
      <c r="Z38">
        <v>27.14</v>
      </c>
      <c r="AA38">
        <v>5.6879999999999997</v>
      </c>
      <c r="AB38">
        <v>5.4859999999999998</v>
      </c>
      <c r="AC38">
        <v>6.734</v>
      </c>
      <c r="AD38">
        <v>5.1390000000000002</v>
      </c>
      <c r="AE38">
        <v>5.0609999999999999</v>
      </c>
      <c r="AF38">
        <v>27.41</v>
      </c>
      <c r="AG38">
        <v>5.391</v>
      </c>
      <c r="AH38">
        <v>5.58</v>
      </c>
      <c r="AI38">
        <v>5.4459999999999997</v>
      </c>
      <c r="AJ38" s="1" t="s">
        <v>80</v>
      </c>
      <c r="AK38">
        <v>27.02</v>
      </c>
      <c r="AL38">
        <v>1.28</v>
      </c>
      <c r="AM38">
        <v>0.15</v>
      </c>
      <c r="AN38">
        <v>1.54</v>
      </c>
      <c r="AO38">
        <v>0.61</v>
      </c>
      <c r="AP38">
        <v>1.73</v>
      </c>
      <c r="AQ38">
        <v>1.99</v>
      </c>
      <c r="AR38">
        <v>1.43</v>
      </c>
      <c r="AS38">
        <v>0.44</v>
      </c>
      <c r="AT38">
        <v>0.72</v>
      </c>
      <c r="AU38">
        <v>5.4</v>
      </c>
      <c r="AV38">
        <v>0.5</v>
      </c>
      <c r="AW38">
        <v>2.13</v>
      </c>
      <c r="AX38">
        <v>2.21</v>
      </c>
      <c r="AY38">
        <v>0.54</v>
      </c>
      <c r="AZ38">
        <v>0.6</v>
      </c>
      <c r="BA38">
        <v>1.21</v>
      </c>
      <c r="BB38">
        <v>0.15</v>
      </c>
      <c r="BC38">
        <v>0.87</v>
      </c>
      <c r="BD38">
        <v>44.27</v>
      </c>
      <c r="BE38">
        <v>7.07</v>
      </c>
      <c r="BF38">
        <v>33.950000000000003</v>
      </c>
      <c r="BG38">
        <v>4.66</v>
      </c>
      <c r="BH38">
        <v>6.03</v>
      </c>
      <c r="BI38">
        <v>0.4</v>
      </c>
      <c r="BJ38">
        <v>2.06</v>
      </c>
      <c r="BK38">
        <v>0.68</v>
      </c>
      <c r="BL38">
        <v>0.43</v>
      </c>
      <c r="BM38" s="1" t="s">
        <v>82</v>
      </c>
      <c r="BN38">
        <v>1395168</v>
      </c>
      <c r="BO38">
        <v>959307.9</v>
      </c>
      <c r="BP38">
        <v>11875770</v>
      </c>
      <c r="BQ38">
        <v>3666033</v>
      </c>
      <c r="BR38">
        <v>556541.19999999995</v>
      </c>
      <c r="BS38">
        <v>1081260</v>
      </c>
      <c r="BT38">
        <v>1385923</v>
      </c>
      <c r="BU38">
        <v>29391.49</v>
      </c>
      <c r="BV38">
        <v>462959.3</v>
      </c>
      <c r="BW38">
        <v>37127.83</v>
      </c>
      <c r="BX38">
        <v>1300030</v>
      </c>
      <c r="BY38">
        <v>8629085</v>
      </c>
      <c r="BZ38">
        <v>6453.91</v>
      </c>
      <c r="CA38">
        <v>781.16</v>
      </c>
      <c r="CB38">
        <v>292648.5</v>
      </c>
      <c r="CC38">
        <v>23379.52</v>
      </c>
      <c r="CD38">
        <v>208822.1</v>
      </c>
      <c r="CE38">
        <v>48611.839999999997</v>
      </c>
      <c r="CF38">
        <v>109934.2</v>
      </c>
      <c r="CG38">
        <v>51182.01</v>
      </c>
      <c r="CH38">
        <v>133398.29999999999</v>
      </c>
      <c r="CI38">
        <v>94597.11</v>
      </c>
      <c r="CJ38">
        <v>3729.42</v>
      </c>
      <c r="CK38">
        <v>50022.29</v>
      </c>
      <c r="CL38">
        <v>277528.3</v>
      </c>
      <c r="CM38">
        <v>20</v>
      </c>
      <c r="CN38">
        <v>1158.98</v>
      </c>
      <c r="CO38">
        <v>134.44999999999999</v>
      </c>
      <c r="CP38">
        <v>2462.52</v>
      </c>
      <c r="CQ38">
        <v>2140.2399999999998</v>
      </c>
      <c r="CR38">
        <v>1519722</v>
      </c>
      <c r="CS38">
        <v>2108299</v>
      </c>
      <c r="CT38">
        <v>143447.5</v>
      </c>
      <c r="CU38">
        <v>44385.17</v>
      </c>
      <c r="CV38">
        <v>288181.59999999998</v>
      </c>
      <c r="CW38">
        <v>2868208</v>
      </c>
      <c r="CX38">
        <v>80671.929999999993</v>
      </c>
      <c r="CY38">
        <v>65967.45</v>
      </c>
      <c r="CZ38">
        <v>310689</v>
      </c>
      <c r="DC38" s="17">
        <f t="shared" si="26"/>
        <v>1.0161373576147705</v>
      </c>
      <c r="DD38" s="17">
        <f t="shared" si="27"/>
        <v>0.99634579452145078</v>
      </c>
      <c r="DE38" s="17">
        <f t="shared" si="28"/>
        <v>1.0161373576147705</v>
      </c>
      <c r="DF38" s="17">
        <f t="shared" si="29"/>
        <v>0.99634579452145078</v>
      </c>
      <c r="DG38" s="17">
        <f t="shared" si="30"/>
        <v>1.0079104901152656</v>
      </c>
      <c r="DH38" s="17">
        <f t="shared" si="31"/>
        <v>0.99453507911778716</v>
      </c>
      <c r="DI38" s="17">
        <f t="shared" si="32"/>
        <v>0.98387635406577778</v>
      </c>
      <c r="DJ38" s="17">
        <f t="shared" si="33"/>
        <v>1.0034492244837347</v>
      </c>
      <c r="DK38" s="17">
        <f t="shared" si="34"/>
        <v>0.98845598348433195</v>
      </c>
      <c r="DL38" s="17">
        <f t="shared" si="35"/>
        <v>1.0053055111492144</v>
      </c>
    </row>
    <row r="39" spans="1:116" x14ac:dyDescent="0.2">
      <c r="A39" t="s">
        <v>131</v>
      </c>
      <c r="B39" t="s">
        <v>129</v>
      </c>
      <c r="D39" s="3">
        <v>44531</v>
      </c>
      <c r="E39" s="4">
        <v>0.79583333333333339</v>
      </c>
      <c r="F39">
        <v>3508</v>
      </c>
      <c r="G39" t="s">
        <v>77</v>
      </c>
      <c r="H39" s="1" t="s">
        <v>78</v>
      </c>
      <c r="I39">
        <v>26.59</v>
      </c>
      <c r="J39">
        <v>259.60000000000002</v>
      </c>
      <c r="K39">
        <v>118.8</v>
      </c>
      <c r="L39">
        <v>118.4</v>
      </c>
      <c r="M39">
        <v>27.11</v>
      </c>
      <c r="N39">
        <v>315.60000000000002</v>
      </c>
      <c r="O39">
        <v>301.7</v>
      </c>
      <c r="P39">
        <v>306.2</v>
      </c>
      <c r="Q39">
        <v>5.133</v>
      </c>
      <c r="R39">
        <v>4.992</v>
      </c>
      <c r="S39">
        <v>5.4630000000000001</v>
      </c>
      <c r="T39">
        <v>26</v>
      </c>
      <c r="U39">
        <v>27.08</v>
      </c>
      <c r="V39">
        <v>5.1870000000000003</v>
      </c>
      <c r="W39">
        <v>5.2779999999999996</v>
      </c>
      <c r="X39">
        <v>5.306</v>
      </c>
      <c r="Y39">
        <v>26.56</v>
      </c>
      <c r="Z39">
        <v>26.69</v>
      </c>
      <c r="AA39">
        <v>3.9449999999999998</v>
      </c>
      <c r="AB39">
        <v>5.3380000000000001</v>
      </c>
      <c r="AC39">
        <v>9.7439999999999998</v>
      </c>
      <c r="AD39">
        <v>5.16</v>
      </c>
      <c r="AE39">
        <v>5.1130000000000004</v>
      </c>
      <c r="AF39">
        <v>26.83</v>
      </c>
      <c r="AG39">
        <v>5.4119999999999999</v>
      </c>
      <c r="AH39">
        <v>5.5490000000000004</v>
      </c>
      <c r="AI39">
        <v>5.3330000000000002</v>
      </c>
      <c r="AJ39" s="1" t="s">
        <v>80</v>
      </c>
      <c r="AK39">
        <v>26.59</v>
      </c>
      <c r="AL39">
        <v>1.99</v>
      </c>
      <c r="AM39">
        <v>1.23</v>
      </c>
      <c r="AN39">
        <v>1.05</v>
      </c>
      <c r="AO39">
        <v>0.82</v>
      </c>
      <c r="AP39">
        <v>1.23</v>
      </c>
      <c r="AQ39">
        <v>1.9</v>
      </c>
      <c r="AR39">
        <v>2.4300000000000002</v>
      </c>
      <c r="AS39">
        <v>0.98</v>
      </c>
      <c r="AT39">
        <v>5.39</v>
      </c>
      <c r="AU39">
        <v>2.91</v>
      </c>
      <c r="AV39">
        <v>0.9</v>
      </c>
      <c r="AW39">
        <v>1.1000000000000001</v>
      </c>
      <c r="AX39">
        <v>3.25</v>
      </c>
      <c r="AY39">
        <v>0.94</v>
      </c>
      <c r="AZ39">
        <v>0.17</v>
      </c>
      <c r="BA39">
        <v>0.3</v>
      </c>
      <c r="BB39">
        <v>0.79</v>
      </c>
      <c r="BC39">
        <v>1.1299999999999999</v>
      </c>
      <c r="BD39">
        <v>58.33</v>
      </c>
      <c r="BE39">
        <v>3.88</v>
      </c>
      <c r="BF39">
        <v>58.94</v>
      </c>
      <c r="BG39">
        <v>2.83</v>
      </c>
      <c r="BH39">
        <v>2.37</v>
      </c>
      <c r="BI39">
        <v>0.1</v>
      </c>
      <c r="BJ39">
        <v>2.69</v>
      </c>
      <c r="BK39">
        <v>0.99</v>
      </c>
      <c r="BL39">
        <v>0.32</v>
      </c>
      <c r="BM39" s="1" t="s">
        <v>82</v>
      </c>
      <c r="BN39">
        <v>1404577</v>
      </c>
      <c r="BO39">
        <v>978357.4</v>
      </c>
      <c r="BP39">
        <v>11949730</v>
      </c>
      <c r="BQ39">
        <v>3697038</v>
      </c>
      <c r="BR39">
        <v>561697.30000000005</v>
      </c>
      <c r="BS39">
        <v>1096883</v>
      </c>
      <c r="BT39">
        <v>1431439</v>
      </c>
      <c r="BU39">
        <v>30022.92</v>
      </c>
      <c r="BV39">
        <v>472527.8</v>
      </c>
      <c r="BW39">
        <v>37871.230000000003</v>
      </c>
      <c r="BX39">
        <v>1341787</v>
      </c>
      <c r="BY39">
        <v>8825280</v>
      </c>
      <c r="BZ39">
        <v>6292.68</v>
      </c>
      <c r="CA39">
        <v>737.83</v>
      </c>
      <c r="CB39">
        <v>298928.8</v>
      </c>
      <c r="CC39">
        <v>23725.79</v>
      </c>
      <c r="CD39">
        <v>214971</v>
      </c>
      <c r="CE39">
        <v>49267.360000000001</v>
      </c>
      <c r="CF39">
        <v>112392.1</v>
      </c>
      <c r="CG39">
        <v>52652.76</v>
      </c>
      <c r="CH39">
        <v>135373.20000000001</v>
      </c>
      <c r="CI39">
        <v>96014.91</v>
      </c>
      <c r="CJ39">
        <v>3891.69</v>
      </c>
      <c r="CK39">
        <v>52095.77</v>
      </c>
      <c r="CL39">
        <v>286342.90000000002</v>
      </c>
      <c r="CM39">
        <v>14.45</v>
      </c>
      <c r="CN39">
        <v>1174.54</v>
      </c>
      <c r="CO39">
        <v>165.56</v>
      </c>
      <c r="CP39">
        <v>2563.65</v>
      </c>
      <c r="CQ39">
        <v>2229.15</v>
      </c>
      <c r="CR39">
        <v>1534669</v>
      </c>
      <c r="CS39">
        <v>2154798</v>
      </c>
      <c r="CT39">
        <v>147311.5</v>
      </c>
      <c r="CU39">
        <v>45538.94</v>
      </c>
      <c r="CV39">
        <v>292927.7</v>
      </c>
      <c r="CW39">
        <v>2927703</v>
      </c>
      <c r="CX39">
        <v>80413.73</v>
      </c>
      <c r="CY39">
        <v>65995.210000000006</v>
      </c>
      <c r="CZ39">
        <v>310557.7</v>
      </c>
      <c r="DC39" s="17">
        <f t="shared" si="26"/>
        <v>1.0364831874586051</v>
      </c>
      <c r="DD39" s="17">
        <f t="shared" si="27"/>
        <v>1.0283484493385182</v>
      </c>
      <c r="DE39" s="17">
        <f t="shared" si="28"/>
        <v>1.0364831874586051</v>
      </c>
      <c r="DF39" s="17">
        <f t="shared" si="29"/>
        <v>1.0283484493385182</v>
      </c>
      <c r="DG39" s="17">
        <f t="shared" si="30"/>
        <v>1.0517654689674742</v>
      </c>
      <c r="DH39" s="17">
        <f t="shared" si="31"/>
        <v>1.0357596731107679</v>
      </c>
      <c r="DI39" s="17">
        <f t="shared" si="32"/>
        <v>1.0151253348383629</v>
      </c>
      <c r="DJ39" s="17">
        <f t="shared" si="33"/>
        <v>1.0255805187115787</v>
      </c>
      <c r="DK39" s="17">
        <f t="shared" si="34"/>
        <v>1.0150817101103342</v>
      </c>
      <c r="DL39" s="17">
        <f t="shared" si="35"/>
        <v>1.0261584797574264</v>
      </c>
    </row>
    <row r="40" spans="1:116" x14ac:dyDescent="0.2">
      <c r="A40" t="s">
        <v>132</v>
      </c>
      <c r="B40" t="s">
        <v>129</v>
      </c>
      <c r="D40" s="3">
        <v>44531</v>
      </c>
      <c r="E40" s="4">
        <v>0.83263888888888893</v>
      </c>
      <c r="F40">
        <v>3508</v>
      </c>
      <c r="G40" t="s">
        <v>77</v>
      </c>
      <c r="H40" s="1" t="s">
        <v>78</v>
      </c>
      <c r="I40">
        <v>26.46</v>
      </c>
      <c r="J40">
        <v>259.8</v>
      </c>
      <c r="K40">
        <v>118.9</v>
      </c>
      <c r="L40">
        <v>118.1</v>
      </c>
      <c r="M40">
        <v>27.06</v>
      </c>
      <c r="N40">
        <v>314.8</v>
      </c>
      <c r="O40">
        <v>299.89999999999998</v>
      </c>
      <c r="P40">
        <v>306.10000000000002</v>
      </c>
      <c r="Q40">
        <v>5.1509999999999998</v>
      </c>
      <c r="R40">
        <v>5.41</v>
      </c>
      <c r="S40">
        <v>5.4089999999999998</v>
      </c>
      <c r="T40">
        <v>25.8</v>
      </c>
      <c r="U40">
        <v>26.81</v>
      </c>
      <c r="V40">
        <v>5.1970000000000001</v>
      </c>
      <c r="W40">
        <v>5.2640000000000002</v>
      </c>
      <c r="X40">
        <v>5.258</v>
      </c>
      <c r="Y40">
        <v>26.49</v>
      </c>
      <c r="Z40">
        <v>26.72</v>
      </c>
      <c r="AA40">
        <v>4.0919999999999996</v>
      </c>
      <c r="AB40">
        <v>4.9729999999999999</v>
      </c>
      <c r="AC40">
        <v>7.7610000000000001</v>
      </c>
      <c r="AD40">
        <v>4.9450000000000003</v>
      </c>
      <c r="AE40">
        <v>4.9880000000000004</v>
      </c>
      <c r="AF40">
        <v>26.88</v>
      </c>
      <c r="AG40">
        <v>5.4029999999999996</v>
      </c>
      <c r="AH40">
        <v>5.5209999999999999</v>
      </c>
      <c r="AI40">
        <v>5.3840000000000003</v>
      </c>
      <c r="AJ40" s="1" t="s">
        <v>80</v>
      </c>
      <c r="AK40">
        <v>26.46</v>
      </c>
      <c r="AL40">
        <v>1.83</v>
      </c>
      <c r="AM40">
        <v>0.37</v>
      </c>
      <c r="AN40">
        <v>0.51</v>
      </c>
      <c r="AO40">
        <v>0.5</v>
      </c>
      <c r="AP40">
        <v>0.86</v>
      </c>
      <c r="AQ40">
        <v>2.31</v>
      </c>
      <c r="AR40">
        <v>0.49</v>
      </c>
      <c r="AS40">
        <v>0.28999999999999998</v>
      </c>
      <c r="AT40">
        <v>1.25</v>
      </c>
      <c r="AU40">
        <v>4.28</v>
      </c>
      <c r="AV40">
        <v>0.61</v>
      </c>
      <c r="AW40">
        <v>0.95</v>
      </c>
      <c r="AX40">
        <v>1.17</v>
      </c>
      <c r="AY40">
        <v>0.37</v>
      </c>
      <c r="AZ40">
        <v>1.23</v>
      </c>
      <c r="BA40">
        <v>0.78</v>
      </c>
      <c r="BB40">
        <v>0.24</v>
      </c>
      <c r="BC40">
        <v>1.8</v>
      </c>
      <c r="BD40" t="s">
        <v>81</v>
      </c>
      <c r="BE40">
        <v>5.94</v>
      </c>
      <c r="BF40">
        <v>11.59</v>
      </c>
      <c r="BG40">
        <v>2.9</v>
      </c>
      <c r="BH40">
        <v>1.97</v>
      </c>
      <c r="BI40">
        <v>0.52</v>
      </c>
      <c r="BJ40">
        <v>0.51</v>
      </c>
      <c r="BK40">
        <v>0.49</v>
      </c>
      <c r="BL40">
        <v>0.63</v>
      </c>
      <c r="BM40" s="1" t="s">
        <v>82</v>
      </c>
      <c r="BN40">
        <v>1370599</v>
      </c>
      <c r="BO40">
        <v>958299.4</v>
      </c>
      <c r="BP40">
        <v>11722170</v>
      </c>
      <c r="BQ40">
        <v>3624623</v>
      </c>
      <c r="BR40">
        <v>549153.9</v>
      </c>
      <c r="BS40">
        <v>1073396</v>
      </c>
      <c r="BT40">
        <v>1422962</v>
      </c>
      <c r="BU40">
        <v>29256.87</v>
      </c>
      <c r="BV40">
        <v>463129.3</v>
      </c>
      <c r="BW40">
        <v>37450.17</v>
      </c>
      <c r="BX40">
        <v>1337583</v>
      </c>
      <c r="BY40">
        <v>8649868</v>
      </c>
      <c r="BZ40">
        <v>6244.89</v>
      </c>
      <c r="CA40">
        <v>790.05</v>
      </c>
      <c r="CB40">
        <v>290069.40000000002</v>
      </c>
      <c r="CC40">
        <v>23277.22</v>
      </c>
      <c r="CD40">
        <v>212527.7</v>
      </c>
      <c r="CE40">
        <v>48161.39</v>
      </c>
      <c r="CF40">
        <v>109363.5</v>
      </c>
      <c r="CG40">
        <v>50904.47</v>
      </c>
      <c r="CH40">
        <v>131702.9</v>
      </c>
      <c r="CI40">
        <v>93767.41</v>
      </c>
      <c r="CJ40">
        <v>3750.16</v>
      </c>
      <c r="CK40">
        <v>51783.39</v>
      </c>
      <c r="CL40">
        <v>279373.09999999998</v>
      </c>
      <c r="CM40">
        <v>14.44</v>
      </c>
      <c r="CN40">
        <v>1086.75</v>
      </c>
      <c r="CO40">
        <v>143.34</v>
      </c>
      <c r="CP40">
        <v>2449.1999999999998</v>
      </c>
      <c r="CQ40">
        <v>2124.6799999999998</v>
      </c>
      <c r="CR40">
        <v>1500189</v>
      </c>
      <c r="CS40">
        <v>2115715</v>
      </c>
      <c r="CT40">
        <v>144047.20000000001</v>
      </c>
      <c r="CU40">
        <v>44645.919999999998</v>
      </c>
      <c r="CV40">
        <v>286143.7</v>
      </c>
      <c r="CW40">
        <v>2850384</v>
      </c>
      <c r="CX40">
        <v>79578.69</v>
      </c>
      <c r="CY40">
        <v>64931.46</v>
      </c>
      <c r="CZ40">
        <v>305269.2</v>
      </c>
      <c r="DC40" s="17">
        <f t="shared" si="26"/>
        <v>1.024959357603823</v>
      </c>
      <c r="DD40" s="17">
        <f t="shared" si="27"/>
        <v>1.0251264946758043</v>
      </c>
      <c r="DE40" s="17">
        <f t="shared" si="28"/>
        <v>1.024959357603823</v>
      </c>
      <c r="DF40" s="17">
        <f t="shared" si="29"/>
        <v>1.0251264946758043</v>
      </c>
      <c r="DG40" s="17">
        <f t="shared" si="30"/>
        <v>1.0135156682837181</v>
      </c>
      <c r="DH40" s="17">
        <f t="shared" si="31"/>
        <v>1.0295489844754653</v>
      </c>
      <c r="DI40" s="17">
        <f t="shared" si="32"/>
        <v>0.99041642618808223</v>
      </c>
      <c r="DJ40" s="17">
        <f t="shared" si="33"/>
        <v>1.0069788848633923</v>
      </c>
      <c r="DK40" s="17">
        <f t="shared" si="34"/>
        <v>0.99258834586984279</v>
      </c>
      <c r="DL40" s="17">
        <f t="shared" si="35"/>
        <v>0.9990582078048531</v>
      </c>
    </row>
    <row r="41" spans="1:116" x14ac:dyDescent="0.2">
      <c r="D41" s="3"/>
      <c r="E41" s="4"/>
      <c r="H41" s="34" t="s">
        <v>123</v>
      </c>
      <c r="I41" s="31">
        <f>AVERAGE(I37:I40)</f>
        <v>26.827500000000001</v>
      </c>
      <c r="J41" s="31">
        <f>AVERAGE(J37:J40)</f>
        <v>262.07499999999999</v>
      </c>
      <c r="K41" s="31">
        <f t="shared" ref="K41:AI41" si="36">AVERAGE(K37:K40)</f>
        <v>119.5</v>
      </c>
      <c r="L41" s="31">
        <f t="shared" si="36"/>
        <v>119.15</v>
      </c>
      <c r="M41" s="31">
        <f t="shared" si="36"/>
        <v>27.2225</v>
      </c>
      <c r="N41" s="31">
        <f t="shared" si="36"/>
        <v>316.17500000000001</v>
      </c>
      <c r="O41" s="31">
        <f t="shared" si="36"/>
        <v>301.52499999999998</v>
      </c>
      <c r="P41" s="31">
        <f t="shared" si="36"/>
        <v>306.80000000000007</v>
      </c>
      <c r="Q41" s="31">
        <f t="shared" si="36"/>
        <v>5.2015000000000002</v>
      </c>
      <c r="R41" s="31">
        <f t="shared" si="36"/>
        <v>5.2670000000000003</v>
      </c>
      <c r="S41" s="31">
        <f t="shared" si="36"/>
        <v>5.4515000000000002</v>
      </c>
      <c r="T41" s="31">
        <f t="shared" si="36"/>
        <v>26.112500000000001</v>
      </c>
      <c r="U41" s="31">
        <f t="shared" si="36"/>
        <v>27.074999999999999</v>
      </c>
      <c r="V41" s="31">
        <f t="shared" si="36"/>
        <v>5.2290000000000001</v>
      </c>
      <c r="W41" s="31">
        <f t="shared" si="36"/>
        <v>5.2984999999999998</v>
      </c>
      <c r="X41" s="31">
        <f t="shared" si="36"/>
        <v>5.3149999999999995</v>
      </c>
      <c r="Y41" s="31">
        <f t="shared" si="36"/>
        <v>26.72</v>
      </c>
      <c r="Z41" s="31">
        <f t="shared" si="36"/>
        <v>26.8675</v>
      </c>
      <c r="AA41" s="31">
        <f t="shared" si="36"/>
        <v>4.4479999999999995</v>
      </c>
      <c r="AB41" s="31">
        <f t="shared" si="36"/>
        <v>5.2119999999999997</v>
      </c>
      <c r="AC41" s="31">
        <f t="shared" si="36"/>
        <v>7.4654999999999996</v>
      </c>
      <c r="AD41" s="31">
        <f t="shared" si="36"/>
        <v>5.1215000000000002</v>
      </c>
      <c r="AE41" s="31">
        <f t="shared" si="36"/>
        <v>5.0869999999999997</v>
      </c>
      <c r="AF41" s="31">
        <f t="shared" si="36"/>
        <v>27.055</v>
      </c>
      <c r="AG41" s="31">
        <f t="shared" si="36"/>
        <v>5.4089999999999998</v>
      </c>
      <c r="AH41" s="31">
        <f t="shared" si="36"/>
        <v>5.5567500000000001</v>
      </c>
      <c r="AI41" s="31">
        <f t="shared" si="36"/>
        <v>5.3964999999999996</v>
      </c>
      <c r="DC41" s="17"/>
      <c r="DD41" s="17"/>
      <c r="DE41" s="17"/>
      <c r="DF41" s="17"/>
      <c r="DG41" s="17"/>
      <c r="DH41" s="17"/>
      <c r="DI41" s="17"/>
      <c r="DJ41" s="17"/>
      <c r="DK41" s="17"/>
      <c r="DL41" s="17"/>
    </row>
    <row r="42" spans="1:116" x14ac:dyDescent="0.2">
      <c r="D42" s="3"/>
      <c r="E42" s="4"/>
      <c r="H42" s="34" t="s">
        <v>124</v>
      </c>
      <c r="I42" s="31">
        <f>_xlfn.STDEV.S(I37:I40)</f>
        <v>0.36454309301736332</v>
      </c>
      <c r="J42" s="31">
        <f>_xlfn.STDEV.S(J37:J40)</f>
        <v>2.7801378862686983</v>
      </c>
      <c r="K42" s="31">
        <f t="shared" ref="K42:AI42" si="37">_xlfn.STDEV.S(K37:K40)</f>
        <v>0.80415587212098694</v>
      </c>
      <c r="L42" s="31">
        <f t="shared" si="37"/>
        <v>1.0472185381603327</v>
      </c>
      <c r="M42" s="31">
        <f t="shared" si="37"/>
        <v>0.16194134740701685</v>
      </c>
      <c r="N42" s="31">
        <f t="shared" si="37"/>
        <v>1.8481973199129158</v>
      </c>
      <c r="O42" s="31">
        <f t="shared" si="37"/>
        <v>1.1206396982676243</v>
      </c>
      <c r="P42" s="31">
        <f t="shared" si="37"/>
        <v>0.92014491612282479</v>
      </c>
      <c r="Q42" s="31">
        <f t="shared" si="37"/>
        <v>0.11396636930837674</v>
      </c>
      <c r="R42" s="31">
        <f t="shared" si="37"/>
        <v>0.19406012813902132</v>
      </c>
      <c r="S42" s="31">
        <f t="shared" si="37"/>
        <v>2.8501461950807713E-2</v>
      </c>
      <c r="T42" s="31">
        <f t="shared" si="37"/>
        <v>0.29948567021923928</v>
      </c>
      <c r="U42" s="31">
        <f t="shared" si="37"/>
        <v>0.1960442127004357</v>
      </c>
      <c r="V42" s="31">
        <f t="shared" si="37"/>
        <v>4.463182720884263E-2</v>
      </c>
      <c r="W42" s="31">
        <f t="shared" si="37"/>
        <v>3.2274861218395179E-2</v>
      </c>
      <c r="X42" s="31">
        <f t="shared" si="37"/>
        <v>4.7819103574477988E-2</v>
      </c>
      <c r="Y42" s="31">
        <f t="shared" si="37"/>
        <v>0.23986107090008171</v>
      </c>
      <c r="Z42" s="31">
        <f t="shared" si="37"/>
        <v>0.20838665984174737</v>
      </c>
      <c r="AA42" s="31">
        <f t="shared" si="37"/>
        <v>0.82915740363335377</v>
      </c>
      <c r="AB42" s="31">
        <f t="shared" si="37"/>
        <v>0.24082773926605708</v>
      </c>
      <c r="AC42" s="31">
        <f t="shared" si="37"/>
        <v>1.7520255896152521</v>
      </c>
      <c r="AD42" s="31">
        <f t="shared" si="37"/>
        <v>0.12577890655166829</v>
      </c>
      <c r="AE42" s="31">
        <f t="shared" si="37"/>
        <v>8.3574318224360303E-2</v>
      </c>
      <c r="AF42" s="31">
        <f t="shared" si="37"/>
        <v>0.26413380447543461</v>
      </c>
      <c r="AG42" s="31">
        <f t="shared" si="37"/>
        <v>1.6431676725154904E-2</v>
      </c>
      <c r="AH42" s="31">
        <f t="shared" si="37"/>
        <v>2.7620946158063948E-2</v>
      </c>
      <c r="AI42" s="31">
        <f t="shared" si="37"/>
        <v>4.9467160824126354E-2</v>
      </c>
      <c r="DC42" s="17"/>
      <c r="DD42" s="17"/>
      <c r="DE42" s="17"/>
      <c r="DF42" s="17"/>
      <c r="DG42" s="17"/>
      <c r="DH42" s="17"/>
      <c r="DI42" s="17"/>
      <c r="DJ42" s="17"/>
      <c r="DK42" s="17"/>
      <c r="DL42" s="17"/>
    </row>
    <row r="43" spans="1:116" x14ac:dyDescent="0.2">
      <c r="D43" s="3"/>
      <c r="E43" s="4"/>
      <c r="H43" s="34" t="s">
        <v>133</v>
      </c>
      <c r="I43" s="31">
        <v>4.8134239478567382</v>
      </c>
      <c r="J43" s="31">
        <v>6510.0847868317178</v>
      </c>
      <c r="K43" s="31">
        <v>3269.7213506086919</v>
      </c>
      <c r="L43" s="31">
        <v>3269.7213506086919</v>
      </c>
      <c r="M43" s="31">
        <v>13.432890108848524</v>
      </c>
      <c r="N43" s="31">
        <v>6510.0847868317178</v>
      </c>
      <c r="O43" s="31">
        <v>6510.0847868317178</v>
      </c>
      <c r="P43" s="31">
        <v>6510.0847868317178</v>
      </c>
      <c r="Q43" s="31">
        <v>2.6911529818388304</v>
      </c>
      <c r="R43" s="31">
        <v>2.6911529818388304</v>
      </c>
      <c r="S43" s="31">
        <v>2.6911529818388304</v>
      </c>
      <c r="T43" s="31">
        <v>13.453073756212314</v>
      </c>
      <c r="U43" s="31">
        <v>13.453073756212314</v>
      </c>
      <c r="V43" s="31">
        <v>2.69249855832975</v>
      </c>
      <c r="W43" s="31">
        <v>2.6938441348206692</v>
      </c>
      <c r="X43" s="31">
        <v>2.6938441348206692</v>
      </c>
      <c r="Y43" s="31">
        <v>13.445000297266798</v>
      </c>
      <c r="Z43" s="31">
        <v>13.445000297266798</v>
      </c>
      <c r="AA43" s="31">
        <v>2.6911529818388304</v>
      </c>
      <c r="AB43" s="31">
        <v>2.6911529818388304</v>
      </c>
      <c r="AC43" s="31">
        <v>2.6911529818388304</v>
      </c>
      <c r="AD43" s="31">
        <v>2.6911529818388304</v>
      </c>
      <c r="AE43" s="31">
        <v>2.6911529818388304</v>
      </c>
      <c r="AF43" s="31">
        <v>13.449037026739557</v>
      </c>
      <c r="AG43" s="31">
        <v>2.6898074053479113</v>
      </c>
      <c r="AH43" s="31">
        <v>2.6898074053479113</v>
      </c>
      <c r="AI43" s="31">
        <v>2.6763516404387171</v>
      </c>
      <c r="AM43" s="23"/>
      <c r="AN43" s="23"/>
      <c r="AQ43" s="23"/>
      <c r="AR43" s="35"/>
      <c r="AS43" s="35"/>
      <c r="DC43" s="17"/>
      <c r="DD43" s="17"/>
      <c r="DE43" s="17"/>
      <c r="DF43" s="17"/>
      <c r="DG43" s="17"/>
      <c r="DH43" s="17"/>
      <c r="DI43" s="17"/>
      <c r="DJ43" s="17"/>
      <c r="DK43" s="17"/>
      <c r="DL43" s="17"/>
    </row>
    <row r="44" spans="1:116" x14ac:dyDescent="0.2">
      <c r="D44" s="3"/>
      <c r="E44" s="4"/>
      <c r="H44" s="34" t="s">
        <v>134</v>
      </c>
      <c r="I44" s="31">
        <f>I41/I43</f>
        <v>5.5734754076555877</v>
      </c>
      <c r="J44" s="31">
        <f>J41/J43</f>
        <v>4.0256772159114197E-2</v>
      </c>
      <c r="K44" s="31">
        <f t="shared" ref="K44:AI44" si="38">K41/K43</f>
        <v>3.654745685828973E-2</v>
      </c>
      <c r="L44" s="31">
        <f t="shared" si="38"/>
        <v>3.6440414097616919E-2</v>
      </c>
      <c r="M44" s="31">
        <f t="shared" si="38"/>
        <v>2.0265556986927167</v>
      </c>
      <c r="N44" s="31">
        <f t="shared" si="38"/>
        <v>4.856695578520627E-2</v>
      </c>
      <c r="O44" s="31">
        <f t="shared" si="38"/>
        <v>4.6316601069453053E-2</v>
      </c>
      <c r="P44" s="31">
        <f t="shared" si="38"/>
        <v>4.7126882374954646E-2</v>
      </c>
      <c r="Q44" s="31">
        <f t="shared" si="38"/>
        <v>1.9328146839299645</v>
      </c>
      <c r="R44" s="31">
        <f t="shared" si="38"/>
        <v>1.9571536941765111</v>
      </c>
      <c r="S44" s="31">
        <f t="shared" si="38"/>
        <v>2.0257116696038069</v>
      </c>
      <c r="T44" s="31">
        <f t="shared" si="38"/>
        <v>1.9410062319729615</v>
      </c>
      <c r="U44" s="31">
        <f t="shared" si="38"/>
        <v>2.0125512199394135</v>
      </c>
      <c r="V44" s="31">
        <f t="shared" si="38"/>
        <v>1.9420623211934902</v>
      </c>
      <c r="W44" s="31">
        <f t="shared" si="38"/>
        <v>1.9668918225488663</v>
      </c>
      <c r="X44" s="31">
        <f t="shared" si="38"/>
        <v>1.9730168985273613</v>
      </c>
      <c r="Y44" s="31">
        <f t="shared" si="38"/>
        <v>1.9873558504444098</v>
      </c>
      <c r="Z44" s="31">
        <f t="shared" si="38"/>
        <v>1.9983264712505682</v>
      </c>
      <c r="AA44" s="31">
        <f t="shared" si="38"/>
        <v>1.6528231691090032</v>
      </c>
      <c r="AB44" s="31">
        <f t="shared" si="38"/>
        <v>1.9367163573282655</v>
      </c>
      <c r="AC44" s="31">
        <f t="shared" si="38"/>
        <v>2.7740897861922806</v>
      </c>
      <c r="AD44" s="31">
        <f t="shared" si="38"/>
        <v>1.9030876485143349</v>
      </c>
      <c r="AE44" s="31">
        <f t="shared" si="38"/>
        <v>1.8902678644913444</v>
      </c>
      <c r="AF44" s="31">
        <f t="shared" si="38"/>
        <v>2.0116681920206543</v>
      </c>
      <c r="AG44" s="31">
        <f t="shared" si="38"/>
        <v>2.0109246443614337</v>
      </c>
      <c r="AH44" s="31">
        <f t="shared" si="38"/>
        <v>2.0658542276863372</v>
      </c>
      <c r="AI44" s="31">
        <f t="shared" si="38"/>
        <v>2.0163643366068991</v>
      </c>
      <c r="DC44" s="17"/>
      <c r="DD44" s="17"/>
      <c r="DE44" s="17"/>
      <c r="DF44" s="17"/>
      <c r="DG44" s="17"/>
      <c r="DH44" s="17"/>
      <c r="DI44" s="17"/>
      <c r="DJ44" s="17"/>
      <c r="DK44" s="17"/>
      <c r="DL44" s="17"/>
    </row>
    <row r="45" spans="1:116" x14ac:dyDescent="0.2">
      <c r="D45" s="3"/>
      <c r="E45" s="4"/>
      <c r="H45" s="36" t="s">
        <v>135</v>
      </c>
      <c r="I45" s="31" t="s">
        <v>136</v>
      </c>
      <c r="J45" s="31" t="s">
        <v>137</v>
      </c>
      <c r="K45" s="31" t="s">
        <v>137</v>
      </c>
      <c r="L45" s="31" t="s">
        <v>137</v>
      </c>
      <c r="M45" s="31" t="s">
        <v>136</v>
      </c>
      <c r="N45" s="31" t="s">
        <v>137</v>
      </c>
      <c r="O45" s="31" t="s">
        <v>137</v>
      </c>
      <c r="P45" s="31" t="s">
        <v>137</v>
      </c>
      <c r="Q45" s="31" t="s">
        <v>136</v>
      </c>
      <c r="R45" s="31" t="s">
        <v>136</v>
      </c>
      <c r="S45" s="31" t="s">
        <v>136</v>
      </c>
      <c r="T45" s="31" t="s">
        <v>136</v>
      </c>
      <c r="U45" s="31" t="s">
        <v>136</v>
      </c>
      <c r="V45" s="31" t="s">
        <v>136</v>
      </c>
      <c r="W45" s="31" t="s">
        <v>136</v>
      </c>
      <c r="X45" s="31" t="s">
        <v>136</v>
      </c>
      <c r="Y45" s="31" t="s">
        <v>136</v>
      </c>
      <c r="Z45" s="31" t="s">
        <v>136</v>
      </c>
      <c r="AA45" s="31" t="s">
        <v>136</v>
      </c>
      <c r="AB45" s="31" t="s">
        <v>136</v>
      </c>
      <c r="AC45" s="31" t="s">
        <v>136</v>
      </c>
      <c r="AD45" s="31" t="s">
        <v>136</v>
      </c>
      <c r="AE45" s="31" t="s">
        <v>136</v>
      </c>
      <c r="AF45" s="31" t="s">
        <v>136</v>
      </c>
      <c r="AG45" s="31" t="s">
        <v>136</v>
      </c>
      <c r="AH45" s="31" t="s">
        <v>136</v>
      </c>
      <c r="AI45" s="31" t="s">
        <v>136</v>
      </c>
      <c r="DC45" s="17"/>
      <c r="DD45" s="17"/>
      <c r="DE45" s="17"/>
      <c r="DF45" s="17"/>
      <c r="DG45" s="17"/>
      <c r="DH45" s="17"/>
      <c r="DI45" s="17"/>
      <c r="DJ45" s="17"/>
      <c r="DK45" s="17"/>
      <c r="DL45" s="17"/>
    </row>
    <row r="46" spans="1:116" x14ac:dyDescent="0.2">
      <c r="D46" s="3"/>
      <c r="E46" s="4"/>
      <c r="H46" s="34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DC46" s="17"/>
      <c r="DD46" s="17"/>
      <c r="DE46" s="17"/>
      <c r="DF46" s="17"/>
      <c r="DG46" s="17"/>
      <c r="DH46" s="17"/>
      <c r="DI46" s="17"/>
      <c r="DJ46" s="17"/>
      <c r="DK46" s="17"/>
      <c r="DL46" s="17"/>
    </row>
    <row r="47" spans="1:116" x14ac:dyDescent="0.2">
      <c r="H47" s="32" t="s">
        <v>138</v>
      </c>
      <c r="I47" s="31">
        <f>AVERAGE(AL61:AL77)</f>
        <v>21.60125</v>
      </c>
      <c r="J47" s="31">
        <f t="shared" ref="J47:AI47" si="39">AVERAGE(AM61:AM77)</f>
        <v>2.3858823529411768</v>
      </c>
      <c r="K47" s="31">
        <f t="shared" si="39"/>
        <v>1.9229411764705886</v>
      </c>
      <c r="L47" s="31">
        <f t="shared" si="39"/>
        <v>1.9905882352941178</v>
      </c>
      <c r="M47" s="31">
        <f t="shared" si="39"/>
        <v>6.3911764705882348</v>
      </c>
      <c r="N47" s="31">
        <f t="shared" si="39"/>
        <v>2.2988235294117652</v>
      </c>
      <c r="O47" s="31">
        <f t="shared" si="39"/>
        <v>1.2529411764705882</v>
      </c>
      <c r="P47" s="31">
        <f t="shared" si="39"/>
        <v>1.1347058823529412</v>
      </c>
      <c r="Q47" s="31">
        <f t="shared" si="39"/>
        <v>10.442142857142859</v>
      </c>
      <c r="R47" s="31">
        <f t="shared" si="39"/>
        <v>30.441333333333329</v>
      </c>
      <c r="S47" s="31">
        <f t="shared" si="39"/>
        <v>1.5558823529411767</v>
      </c>
      <c r="T47" s="31">
        <f t="shared" si="39"/>
        <v>6.5647058823529418</v>
      </c>
      <c r="U47" s="31">
        <f t="shared" si="39"/>
        <v>2.5029411764705873</v>
      </c>
      <c r="V47" s="31">
        <f t="shared" si="39"/>
        <v>7.0688235294117652</v>
      </c>
      <c r="W47" s="31">
        <f t="shared" si="39"/>
        <v>2.1441176470588239</v>
      </c>
      <c r="X47" s="31">
        <f t="shared" si="39"/>
        <v>2.3252941176470583</v>
      </c>
      <c r="Y47" s="31">
        <f t="shared" si="39"/>
        <v>2.131764705882353</v>
      </c>
      <c r="Z47" s="31">
        <f t="shared" si="39"/>
        <v>3.1523529411764706</v>
      </c>
      <c r="AA47" s="31" t="e">
        <f>AVERAGE(BD61:BD77)</f>
        <v>#DIV/0!</v>
      </c>
      <c r="AB47" s="31">
        <f t="shared" si="39"/>
        <v>42.272999999999996</v>
      </c>
      <c r="AC47" s="31">
        <f t="shared" si="39"/>
        <v>62.792999999999992</v>
      </c>
      <c r="AD47" s="31">
        <f t="shared" si="39"/>
        <v>18.346428571428572</v>
      </c>
      <c r="AE47" s="31">
        <f t="shared" si="39"/>
        <v>54.554545454545455</v>
      </c>
      <c r="AF47" s="31">
        <f t="shared" si="39"/>
        <v>1.7541176470588236</v>
      </c>
      <c r="AG47" s="31">
        <f t="shared" si="39"/>
        <v>3.177058823529411</v>
      </c>
      <c r="AH47" s="31">
        <f t="shared" si="39"/>
        <v>1.4876470588235293</v>
      </c>
      <c r="AI47" s="31">
        <f t="shared" si="39"/>
        <v>4.3417647058823521</v>
      </c>
    </row>
    <row r="48" spans="1:116" x14ac:dyDescent="0.2">
      <c r="D48" s="3"/>
      <c r="E48" s="4"/>
      <c r="DC48" s="17"/>
      <c r="DD48" s="17"/>
      <c r="DE48" s="17"/>
      <c r="DF48" s="17"/>
      <c r="DG48" s="17"/>
      <c r="DH48" s="17"/>
      <c r="DI48" s="17"/>
      <c r="DJ48" s="17"/>
      <c r="DK48" s="17"/>
      <c r="DL48" s="17"/>
    </row>
    <row r="49" spans="1:116" x14ac:dyDescent="0.2">
      <c r="A49" t="s">
        <v>139</v>
      </c>
      <c r="B49" t="s">
        <v>140</v>
      </c>
      <c r="C49" t="s">
        <v>141</v>
      </c>
      <c r="D49" s="3">
        <v>44531</v>
      </c>
      <c r="E49" s="4">
        <v>0.71875</v>
      </c>
      <c r="F49">
        <v>4508</v>
      </c>
      <c r="G49" t="s">
        <v>77</v>
      </c>
      <c r="H49" s="1" t="s">
        <v>78</v>
      </c>
      <c r="I49">
        <v>1.659</v>
      </c>
      <c r="J49">
        <v>1875</v>
      </c>
      <c r="K49">
        <v>745.9</v>
      </c>
      <c r="L49">
        <v>753.8</v>
      </c>
      <c r="M49">
        <v>13.55</v>
      </c>
      <c r="N49">
        <v>2571</v>
      </c>
      <c r="O49">
        <v>2427</v>
      </c>
      <c r="P49">
        <v>2496</v>
      </c>
      <c r="Q49">
        <v>1.827</v>
      </c>
      <c r="R49">
        <v>1.9079999999999999</v>
      </c>
      <c r="S49">
        <v>3.8050000000000002</v>
      </c>
      <c r="T49">
        <v>9.4629999999999992</v>
      </c>
      <c r="U49">
        <v>9.74</v>
      </c>
      <c r="V49">
        <v>5.91</v>
      </c>
      <c r="W49">
        <v>2.1259999999999999</v>
      </c>
      <c r="X49">
        <v>2.1680000000000001</v>
      </c>
      <c r="Y49">
        <v>7.6580000000000004</v>
      </c>
      <c r="Z49">
        <v>10.82</v>
      </c>
      <c r="AA49">
        <v>1.2629999999999999</v>
      </c>
      <c r="AB49">
        <v>1.0609999999999999</v>
      </c>
      <c r="AC49">
        <v>1.427</v>
      </c>
      <c r="AD49">
        <v>1.135</v>
      </c>
      <c r="AE49">
        <v>1.08</v>
      </c>
      <c r="AF49">
        <v>33.04</v>
      </c>
      <c r="AG49">
        <v>51.57</v>
      </c>
      <c r="AH49">
        <v>52.27</v>
      </c>
      <c r="AI49">
        <v>1.9039999999999999</v>
      </c>
      <c r="AJ49" s="1" t="s">
        <v>80</v>
      </c>
      <c r="AK49">
        <v>1.659</v>
      </c>
      <c r="AL49">
        <v>1.19</v>
      </c>
      <c r="AM49">
        <v>0.81</v>
      </c>
      <c r="AN49">
        <v>0.67</v>
      </c>
      <c r="AO49">
        <v>0.67</v>
      </c>
      <c r="AP49">
        <v>0.92</v>
      </c>
      <c r="AQ49">
        <v>3.34</v>
      </c>
      <c r="AR49">
        <v>0.92</v>
      </c>
      <c r="AS49">
        <v>0.88</v>
      </c>
      <c r="AT49">
        <v>1.97</v>
      </c>
      <c r="AU49">
        <v>8.6199999999999992</v>
      </c>
      <c r="AV49">
        <v>1</v>
      </c>
      <c r="AW49">
        <v>0.93</v>
      </c>
      <c r="AX49">
        <v>1.7</v>
      </c>
      <c r="AY49">
        <v>1.33</v>
      </c>
      <c r="AZ49">
        <v>0.51</v>
      </c>
      <c r="BA49">
        <v>0.81</v>
      </c>
      <c r="BB49">
        <v>1.41</v>
      </c>
      <c r="BC49">
        <v>0.85</v>
      </c>
      <c r="BD49">
        <v>41.63</v>
      </c>
      <c r="BE49">
        <v>5.38</v>
      </c>
      <c r="BF49" t="s">
        <v>81</v>
      </c>
      <c r="BG49">
        <v>3.32</v>
      </c>
      <c r="BH49">
        <v>10.220000000000001</v>
      </c>
      <c r="BI49">
        <v>0.7</v>
      </c>
      <c r="BJ49">
        <v>1.35</v>
      </c>
      <c r="BK49">
        <v>1.96</v>
      </c>
      <c r="BL49">
        <v>0.75</v>
      </c>
      <c r="BM49" s="1" t="s">
        <v>82</v>
      </c>
      <c r="BN49">
        <v>134699.6</v>
      </c>
      <c r="BO49">
        <v>976717.8</v>
      </c>
      <c r="BP49">
        <v>83014550</v>
      </c>
      <c r="BQ49">
        <v>22571440</v>
      </c>
      <c r="BR49">
        <v>3472733</v>
      </c>
      <c r="BS49">
        <v>548755.1</v>
      </c>
      <c r="BT49">
        <v>11196930</v>
      </c>
      <c r="BU49">
        <v>233760.5</v>
      </c>
      <c r="BV49">
        <v>3704441</v>
      </c>
      <c r="BW49">
        <v>36888.730000000003</v>
      </c>
      <c r="BX49">
        <v>1297779</v>
      </c>
      <c r="BY49">
        <v>8639019</v>
      </c>
      <c r="BZ49">
        <v>2229.14</v>
      </c>
      <c r="CA49">
        <v>278.89999999999998</v>
      </c>
      <c r="CB49">
        <v>204304.7</v>
      </c>
      <c r="CC49">
        <v>8449.4500000000007</v>
      </c>
      <c r="CD49">
        <v>75134.66</v>
      </c>
      <c r="CE49">
        <v>54557.61</v>
      </c>
      <c r="CF49">
        <v>44202.12</v>
      </c>
      <c r="CG49">
        <v>20979.279999999999</v>
      </c>
      <c r="CH49">
        <v>38123.699999999997</v>
      </c>
      <c r="CI49">
        <v>38624.050000000003</v>
      </c>
      <c r="CJ49">
        <v>3717.94</v>
      </c>
      <c r="CK49">
        <v>50002.559999999998</v>
      </c>
      <c r="CL49">
        <v>278363</v>
      </c>
      <c r="CM49">
        <v>4.4400000000000004</v>
      </c>
      <c r="CN49">
        <v>230.01</v>
      </c>
      <c r="CO49">
        <v>92.23</v>
      </c>
      <c r="CP49">
        <v>596.70000000000005</v>
      </c>
      <c r="CQ49">
        <v>555.59</v>
      </c>
      <c r="CR49">
        <v>1837158</v>
      </c>
      <c r="CS49">
        <v>2091364</v>
      </c>
      <c r="CT49">
        <v>143322.9</v>
      </c>
      <c r="CU49">
        <v>420897.5</v>
      </c>
      <c r="CV49">
        <v>2675634</v>
      </c>
      <c r="CW49">
        <v>2855452</v>
      </c>
      <c r="CX49">
        <v>27785.74</v>
      </c>
      <c r="CY49">
        <v>23092.21</v>
      </c>
      <c r="CZ49">
        <v>108180.3</v>
      </c>
      <c r="DC49" s="17">
        <f t="shared" si="26"/>
        <v>1.0095935213009948</v>
      </c>
      <c r="DD49" s="17">
        <f t="shared" si="27"/>
        <v>0.99462062326888911</v>
      </c>
      <c r="DE49" s="17">
        <f t="shared" si="28"/>
        <v>1.0095935213009948</v>
      </c>
      <c r="DF49" s="17">
        <f t="shared" si="29"/>
        <v>0.99462062326888911</v>
      </c>
      <c r="DG49" s="17">
        <f t="shared" si="30"/>
        <v>1.0048079131927083</v>
      </c>
      <c r="DH49" s="17">
        <f t="shared" si="31"/>
        <v>0.99414281044893971</v>
      </c>
      <c r="DI49" s="17">
        <f t="shared" si="32"/>
        <v>0.98683548145112454</v>
      </c>
      <c r="DJ49" s="17">
        <f t="shared" si="33"/>
        <v>0.99538897656983261</v>
      </c>
      <c r="DK49" s="17">
        <f t="shared" si="34"/>
        <v>0.98759740027066734</v>
      </c>
      <c r="DL49" s="17">
        <f t="shared" si="35"/>
        <v>1.0008345393437457</v>
      </c>
    </row>
    <row r="50" spans="1:116" x14ac:dyDescent="0.2">
      <c r="A50" t="s">
        <v>142</v>
      </c>
      <c r="B50" t="s">
        <v>140</v>
      </c>
      <c r="C50" t="s">
        <v>141</v>
      </c>
      <c r="D50" s="3">
        <v>44531</v>
      </c>
      <c r="E50" s="4">
        <v>0.72222222222222221</v>
      </c>
      <c r="F50">
        <v>4508</v>
      </c>
      <c r="G50" t="s">
        <v>77</v>
      </c>
      <c r="H50" s="1" t="s">
        <v>78</v>
      </c>
      <c r="I50">
        <v>1.6459999999999999</v>
      </c>
      <c r="J50">
        <v>1879</v>
      </c>
      <c r="K50">
        <v>747.2</v>
      </c>
      <c r="L50">
        <v>753.4</v>
      </c>
      <c r="M50">
        <v>13.54</v>
      </c>
      <c r="N50">
        <v>2597</v>
      </c>
      <c r="O50">
        <v>2411</v>
      </c>
      <c r="P50">
        <v>2505</v>
      </c>
      <c r="Q50">
        <v>1.8120000000000001</v>
      </c>
      <c r="R50">
        <v>1.8140000000000001</v>
      </c>
      <c r="S50">
        <v>3.8119999999999998</v>
      </c>
      <c r="T50">
        <v>9.641</v>
      </c>
      <c r="U50">
        <v>9.7509999999999994</v>
      </c>
      <c r="V50">
        <v>5.9039999999999999</v>
      </c>
      <c r="W50">
        <v>2.1389999999999998</v>
      </c>
      <c r="X50">
        <v>2.177</v>
      </c>
      <c r="Y50">
        <v>7.6959999999999997</v>
      </c>
      <c r="Z50">
        <v>10.97</v>
      </c>
      <c r="AA50">
        <v>1.292</v>
      </c>
      <c r="AB50">
        <v>1.101</v>
      </c>
      <c r="AC50">
        <v>2.5449999999999999</v>
      </c>
      <c r="AD50">
        <v>1.167</v>
      </c>
      <c r="AE50">
        <v>1.206</v>
      </c>
      <c r="AF50">
        <v>32.729999999999997</v>
      </c>
      <c r="AG50">
        <v>51.46</v>
      </c>
      <c r="AH50">
        <v>52.38</v>
      </c>
      <c r="AI50">
        <v>1.903</v>
      </c>
      <c r="AJ50" s="1" t="s">
        <v>80</v>
      </c>
      <c r="AK50">
        <v>1.6459999999999999</v>
      </c>
      <c r="AL50">
        <v>1.76</v>
      </c>
      <c r="AM50">
        <v>1.17</v>
      </c>
      <c r="AN50">
        <v>0.88</v>
      </c>
      <c r="AO50">
        <v>1.02</v>
      </c>
      <c r="AP50">
        <v>0.63</v>
      </c>
      <c r="AQ50">
        <v>2.68</v>
      </c>
      <c r="AR50">
        <v>0.24</v>
      </c>
      <c r="AS50">
        <v>0.3</v>
      </c>
      <c r="AT50">
        <v>4.0999999999999996</v>
      </c>
      <c r="AU50">
        <v>10.93</v>
      </c>
      <c r="AV50">
        <v>0.56999999999999995</v>
      </c>
      <c r="AW50">
        <v>1</v>
      </c>
      <c r="AX50">
        <v>0.62</v>
      </c>
      <c r="AY50">
        <v>0.34</v>
      </c>
      <c r="AZ50">
        <v>1.21</v>
      </c>
      <c r="BA50">
        <v>0.46</v>
      </c>
      <c r="BB50">
        <v>0.34</v>
      </c>
      <c r="BC50">
        <v>0.64</v>
      </c>
      <c r="BD50">
        <v>43.57</v>
      </c>
      <c r="BE50">
        <v>4.62</v>
      </c>
      <c r="BF50">
        <v>99.84</v>
      </c>
      <c r="BG50">
        <v>6.3</v>
      </c>
      <c r="BH50">
        <v>6.87</v>
      </c>
      <c r="BI50">
        <v>0.71</v>
      </c>
      <c r="BJ50">
        <v>0.92</v>
      </c>
      <c r="BK50">
        <v>0.4</v>
      </c>
      <c r="BL50">
        <v>0.91</v>
      </c>
      <c r="BM50" s="1" t="s">
        <v>82</v>
      </c>
      <c r="BN50">
        <v>133270</v>
      </c>
      <c r="BO50">
        <v>971521.3</v>
      </c>
      <c r="BP50">
        <v>82709500</v>
      </c>
      <c r="BQ50">
        <v>22480280</v>
      </c>
      <c r="BR50">
        <v>3450559</v>
      </c>
      <c r="BS50">
        <v>545243.4</v>
      </c>
      <c r="BT50">
        <v>11459260</v>
      </c>
      <c r="BU50">
        <v>230876.5</v>
      </c>
      <c r="BV50">
        <v>3697130</v>
      </c>
      <c r="BW50">
        <v>36732.410000000003</v>
      </c>
      <c r="BX50">
        <v>1316608</v>
      </c>
      <c r="BY50">
        <v>8589144</v>
      </c>
      <c r="BZ50">
        <v>2201.36</v>
      </c>
      <c r="CA50">
        <v>264.45999999999998</v>
      </c>
      <c r="CB50">
        <v>203476.9</v>
      </c>
      <c r="CC50">
        <v>8570.6200000000008</v>
      </c>
      <c r="CD50">
        <v>76386.92</v>
      </c>
      <c r="CE50">
        <v>54112.33</v>
      </c>
      <c r="CF50">
        <v>44138.68</v>
      </c>
      <c r="CG50">
        <v>20916.93</v>
      </c>
      <c r="CH50">
        <v>38042.39</v>
      </c>
      <c r="CI50">
        <v>38874.68</v>
      </c>
      <c r="CJ50">
        <v>3650.14</v>
      </c>
      <c r="CK50">
        <v>50431.65</v>
      </c>
      <c r="CL50">
        <v>276379.3</v>
      </c>
      <c r="CM50">
        <v>4.4400000000000004</v>
      </c>
      <c r="CN50">
        <v>240.01</v>
      </c>
      <c r="CO50">
        <v>98.89</v>
      </c>
      <c r="CP50">
        <v>617.80999999999995</v>
      </c>
      <c r="CQ50">
        <v>601.15</v>
      </c>
      <c r="CR50">
        <v>1807124</v>
      </c>
      <c r="CS50">
        <v>2078741</v>
      </c>
      <c r="CT50">
        <v>141412.79999999999</v>
      </c>
      <c r="CU50">
        <v>417444.2</v>
      </c>
      <c r="CV50">
        <v>2665326</v>
      </c>
      <c r="CW50">
        <v>2835923</v>
      </c>
      <c r="CX50">
        <v>27634.34</v>
      </c>
      <c r="CY50">
        <v>23166.87</v>
      </c>
      <c r="CZ50">
        <v>107381.6</v>
      </c>
      <c r="DC50" s="17">
        <f t="shared" si="26"/>
        <v>1.0053152590986969</v>
      </c>
      <c r="DD50" s="17">
        <f t="shared" si="27"/>
        <v>1.0090512094592419</v>
      </c>
      <c r="DE50" s="17">
        <f t="shared" si="28"/>
        <v>1.0053152590986969</v>
      </c>
      <c r="DF50" s="17">
        <f t="shared" si="29"/>
        <v>1.0090512094592419</v>
      </c>
      <c r="DG50" s="17">
        <f t="shared" si="30"/>
        <v>0.98648433171628169</v>
      </c>
      <c r="DH50" s="17">
        <f t="shared" si="31"/>
        <v>1.0026739084274341</v>
      </c>
      <c r="DI50" s="17">
        <f t="shared" si="32"/>
        <v>0.97980298954467637</v>
      </c>
      <c r="DJ50" s="17">
        <f t="shared" si="33"/>
        <v>0.98938103388207432</v>
      </c>
      <c r="DK50" s="17">
        <f t="shared" si="34"/>
        <v>0.97443544363807755</v>
      </c>
      <c r="DL50" s="17">
        <f t="shared" si="35"/>
        <v>0.99398963432736165</v>
      </c>
    </row>
    <row r="51" spans="1:116" x14ac:dyDescent="0.2">
      <c r="A51" t="s">
        <v>143</v>
      </c>
      <c r="B51" t="s">
        <v>140</v>
      </c>
      <c r="C51" t="s">
        <v>141</v>
      </c>
      <c r="D51" s="3">
        <v>44531</v>
      </c>
      <c r="E51" s="4">
        <v>0.7631944444444444</v>
      </c>
      <c r="F51">
        <v>4508</v>
      </c>
      <c r="G51" t="s">
        <v>77</v>
      </c>
      <c r="H51" s="1" t="s">
        <v>78</v>
      </c>
      <c r="I51">
        <v>1.5349999999999999</v>
      </c>
      <c r="J51">
        <v>1837</v>
      </c>
      <c r="K51">
        <v>731.3</v>
      </c>
      <c r="L51">
        <v>740.6</v>
      </c>
      <c r="M51">
        <v>13.48</v>
      </c>
      <c r="N51">
        <v>2605</v>
      </c>
      <c r="O51">
        <v>2382</v>
      </c>
      <c r="P51">
        <v>2452</v>
      </c>
      <c r="Q51">
        <v>1.7969999999999999</v>
      </c>
      <c r="R51">
        <v>1.9159999999999999</v>
      </c>
      <c r="S51">
        <v>3.7549999999999999</v>
      </c>
      <c r="T51">
        <v>9.4550000000000001</v>
      </c>
      <c r="U51">
        <v>9.891</v>
      </c>
      <c r="V51">
        <v>5.8810000000000002</v>
      </c>
      <c r="W51">
        <v>2.11</v>
      </c>
      <c r="X51">
        <v>2.1230000000000002</v>
      </c>
      <c r="Y51">
        <v>7.649</v>
      </c>
      <c r="Z51">
        <v>10.71</v>
      </c>
      <c r="AA51">
        <v>0.63670000000000004</v>
      </c>
      <c r="AB51">
        <v>1.123</v>
      </c>
      <c r="AC51">
        <v>3.2170000000000001</v>
      </c>
      <c r="AD51">
        <v>1.2330000000000001</v>
      </c>
      <c r="AE51">
        <v>1.159</v>
      </c>
      <c r="AF51">
        <v>32.56</v>
      </c>
      <c r="AG51">
        <v>51.2</v>
      </c>
      <c r="AH51">
        <v>51.66</v>
      </c>
      <c r="AI51">
        <v>1.89</v>
      </c>
      <c r="AJ51" s="1" t="s">
        <v>80</v>
      </c>
      <c r="AK51">
        <v>1.5349999999999999</v>
      </c>
      <c r="AL51">
        <v>6.61</v>
      </c>
      <c r="AM51">
        <v>3.72</v>
      </c>
      <c r="AN51">
        <v>4.3</v>
      </c>
      <c r="AO51">
        <v>4.41</v>
      </c>
      <c r="AP51">
        <v>3.79</v>
      </c>
      <c r="AQ51">
        <v>4.12</v>
      </c>
      <c r="AR51">
        <v>3.89</v>
      </c>
      <c r="AS51">
        <v>3.38</v>
      </c>
      <c r="AT51">
        <v>3.29</v>
      </c>
      <c r="AU51">
        <v>12.9</v>
      </c>
      <c r="AV51">
        <v>4.12</v>
      </c>
      <c r="AW51">
        <v>1.06</v>
      </c>
      <c r="AX51">
        <v>0.54</v>
      </c>
      <c r="AY51">
        <v>2.58</v>
      </c>
      <c r="AZ51">
        <v>2.25</v>
      </c>
      <c r="BA51">
        <v>0.83</v>
      </c>
      <c r="BB51">
        <v>2.13</v>
      </c>
      <c r="BC51">
        <v>1.91</v>
      </c>
      <c r="BD51" t="s">
        <v>81</v>
      </c>
      <c r="BE51">
        <v>15.33</v>
      </c>
      <c r="BF51">
        <v>20.69</v>
      </c>
      <c r="BG51">
        <v>7.47</v>
      </c>
      <c r="BH51">
        <v>5.89</v>
      </c>
      <c r="BI51">
        <v>1.48</v>
      </c>
      <c r="BJ51">
        <v>3.32</v>
      </c>
      <c r="BK51">
        <v>3.57</v>
      </c>
      <c r="BL51">
        <v>4.34</v>
      </c>
      <c r="BM51" s="1" t="s">
        <v>82</v>
      </c>
      <c r="BN51">
        <v>131722.4</v>
      </c>
      <c r="BO51">
        <v>1001723</v>
      </c>
      <c r="BP51">
        <v>83368680</v>
      </c>
      <c r="BQ51">
        <v>22676330</v>
      </c>
      <c r="BR51">
        <v>3496196</v>
      </c>
      <c r="BS51">
        <v>559902.1</v>
      </c>
      <c r="BT51">
        <v>11365850</v>
      </c>
      <c r="BU51">
        <v>235056.2</v>
      </c>
      <c r="BV51">
        <v>3729979</v>
      </c>
      <c r="BW51">
        <v>37217.67</v>
      </c>
      <c r="BX51">
        <v>1299970</v>
      </c>
      <c r="BY51">
        <v>8861670</v>
      </c>
      <c r="BZ51">
        <v>2213.58</v>
      </c>
      <c r="CA51">
        <v>282.24</v>
      </c>
      <c r="CB51">
        <v>206597.7</v>
      </c>
      <c r="CC51">
        <v>8518.35</v>
      </c>
      <c r="CD51">
        <v>76499.31</v>
      </c>
      <c r="CE51">
        <v>55099.55</v>
      </c>
      <c r="CF51">
        <v>44534.34</v>
      </c>
      <c r="CG51">
        <v>20859.09</v>
      </c>
      <c r="CH51">
        <v>38649.71</v>
      </c>
      <c r="CI51">
        <v>38839.08</v>
      </c>
      <c r="CJ51">
        <v>3741.64</v>
      </c>
      <c r="CK51">
        <v>51155.64</v>
      </c>
      <c r="CL51">
        <v>282590.09999999998</v>
      </c>
      <c r="CM51">
        <v>2.2200000000000002</v>
      </c>
      <c r="CN51">
        <v>250.01</v>
      </c>
      <c r="CO51">
        <v>106.67</v>
      </c>
      <c r="CP51">
        <v>658.93</v>
      </c>
      <c r="CQ51">
        <v>595.59</v>
      </c>
      <c r="CR51">
        <v>1837443</v>
      </c>
      <c r="CS51">
        <v>2130944</v>
      </c>
      <c r="CT51">
        <v>144872.70000000001</v>
      </c>
      <c r="CU51">
        <v>425392.2</v>
      </c>
      <c r="CV51">
        <v>2692132</v>
      </c>
      <c r="CW51">
        <v>2888253</v>
      </c>
      <c r="CX51">
        <v>28003.03</v>
      </c>
      <c r="CY51">
        <v>23123.51</v>
      </c>
      <c r="CZ51">
        <v>108502.5</v>
      </c>
      <c r="DC51" s="17">
        <f t="shared" si="26"/>
        <v>1.0185961541619457</v>
      </c>
      <c r="DD51" s="17">
        <f t="shared" si="27"/>
        <v>0.99629981039210669</v>
      </c>
      <c r="DE51" s="17">
        <f t="shared" si="28"/>
        <v>1.0185961541619457</v>
      </c>
      <c r="DF51" s="17">
        <f t="shared" si="29"/>
        <v>0.99629981039210669</v>
      </c>
      <c r="DG51" s="17">
        <f t="shared" si="30"/>
        <v>1.0112130589300432</v>
      </c>
      <c r="DH51" s="17">
        <f t="shared" si="31"/>
        <v>1.0170681605084659</v>
      </c>
      <c r="DI51" s="17">
        <f t="shared" si="32"/>
        <v>1.0018211378193991</v>
      </c>
      <c r="DJ51" s="17">
        <f t="shared" si="33"/>
        <v>1.0142271585853182</v>
      </c>
      <c r="DK51" s="17">
        <f t="shared" si="34"/>
        <v>0.99827663192827054</v>
      </c>
      <c r="DL51" s="17">
        <f t="shared" si="35"/>
        <v>1.0123312739150201</v>
      </c>
    </row>
    <row r="52" spans="1:116" x14ac:dyDescent="0.2">
      <c r="A52" t="s">
        <v>144</v>
      </c>
      <c r="B52" t="s">
        <v>140</v>
      </c>
      <c r="C52" t="s">
        <v>141</v>
      </c>
      <c r="D52" s="3">
        <v>44531</v>
      </c>
      <c r="E52" s="4">
        <v>0.82916666666666661</v>
      </c>
      <c r="F52">
        <v>4508</v>
      </c>
      <c r="G52" t="s">
        <v>77</v>
      </c>
      <c r="H52" s="1" t="s">
        <v>78</v>
      </c>
      <c r="I52">
        <v>1.9330000000000001</v>
      </c>
      <c r="J52">
        <v>2183</v>
      </c>
      <c r="K52">
        <v>866.1</v>
      </c>
      <c r="L52">
        <v>873</v>
      </c>
      <c r="M52">
        <v>16.28</v>
      </c>
      <c r="N52">
        <v>2573</v>
      </c>
      <c r="O52">
        <v>2818</v>
      </c>
      <c r="P52">
        <v>2920</v>
      </c>
      <c r="Q52">
        <v>1.851</v>
      </c>
      <c r="R52">
        <v>1.863</v>
      </c>
      <c r="S52">
        <v>4.4720000000000004</v>
      </c>
      <c r="T52">
        <v>9.1869999999999994</v>
      </c>
      <c r="U52">
        <v>9.6479999999999997</v>
      </c>
      <c r="V52">
        <v>6.9139999999999997</v>
      </c>
      <c r="W52">
        <v>2.5259999999999998</v>
      </c>
      <c r="X52">
        <v>2.5670000000000002</v>
      </c>
      <c r="Y52">
        <v>8.9499999999999993</v>
      </c>
      <c r="Z52">
        <v>12.75</v>
      </c>
      <c r="AA52">
        <v>3.1429999999999998</v>
      </c>
      <c r="AB52">
        <v>1.1359999999999999</v>
      </c>
      <c r="AC52">
        <v>2.2240000000000002</v>
      </c>
      <c r="AD52">
        <v>1.173</v>
      </c>
      <c r="AE52">
        <v>1.381</v>
      </c>
      <c r="AF52">
        <v>38.409999999999997</v>
      </c>
      <c r="AG52">
        <v>60.23</v>
      </c>
      <c r="AH52">
        <v>61.18</v>
      </c>
      <c r="AI52">
        <v>2.194</v>
      </c>
      <c r="AJ52" s="1" t="s">
        <v>80</v>
      </c>
      <c r="AK52">
        <v>1.9330000000000001</v>
      </c>
      <c r="AL52">
        <v>24.04</v>
      </c>
      <c r="AM52">
        <v>15.74</v>
      </c>
      <c r="AN52">
        <v>16.03</v>
      </c>
      <c r="AO52">
        <v>15.75</v>
      </c>
      <c r="AP52">
        <v>16.16</v>
      </c>
      <c r="AQ52">
        <v>2.21</v>
      </c>
      <c r="AR52">
        <v>15.96</v>
      </c>
      <c r="AS52">
        <v>15.74</v>
      </c>
      <c r="AT52">
        <v>3.45</v>
      </c>
      <c r="AU52">
        <v>4.1399999999999997</v>
      </c>
      <c r="AV52">
        <v>16.12</v>
      </c>
      <c r="AW52">
        <v>2.17</v>
      </c>
      <c r="AX52">
        <v>1.4</v>
      </c>
      <c r="AY52">
        <v>14.59</v>
      </c>
      <c r="AZ52">
        <v>14.99</v>
      </c>
      <c r="BA52">
        <v>16.28</v>
      </c>
      <c r="BB52">
        <v>15.14</v>
      </c>
      <c r="BC52">
        <v>15.65</v>
      </c>
      <c r="BD52">
        <v>86.64</v>
      </c>
      <c r="BE52">
        <v>7.42</v>
      </c>
      <c r="BF52">
        <v>92.85</v>
      </c>
      <c r="BG52">
        <v>14.31</v>
      </c>
      <c r="BH52">
        <v>23.16</v>
      </c>
      <c r="BI52">
        <v>14.96</v>
      </c>
      <c r="BJ52">
        <v>16.079999999999998</v>
      </c>
      <c r="BK52">
        <v>16.09</v>
      </c>
      <c r="BL52">
        <v>16.2</v>
      </c>
      <c r="BM52" s="1" t="s">
        <v>82</v>
      </c>
      <c r="BN52">
        <v>128607.9</v>
      </c>
      <c r="BO52">
        <v>848586.8</v>
      </c>
      <c r="BP52">
        <v>83789010</v>
      </c>
      <c r="BQ52">
        <v>22713890</v>
      </c>
      <c r="BR52">
        <v>3486337</v>
      </c>
      <c r="BS52">
        <v>567556.30000000005</v>
      </c>
      <c r="BT52">
        <v>11335000</v>
      </c>
      <c r="BU52">
        <v>235189.8</v>
      </c>
      <c r="BV52">
        <v>3757047</v>
      </c>
      <c r="BW52">
        <v>37624.67</v>
      </c>
      <c r="BX52">
        <v>1314587</v>
      </c>
      <c r="BY52">
        <v>7614847</v>
      </c>
      <c r="BZ52">
        <v>2302.48</v>
      </c>
      <c r="CA52">
        <v>277.79000000000002</v>
      </c>
      <c r="CB52">
        <v>207864.4</v>
      </c>
      <c r="CC52">
        <v>8367.15</v>
      </c>
      <c r="CD52">
        <v>75422.64</v>
      </c>
      <c r="CE52">
        <v>55281.36</v>
      </c>
      <c r="CF52">
        <v>45428.12</v>
      </c>
      <c r="CG52">
        <v>21473.34</v>
      </c>
      <c r="CH52">
        <v>38542.639999999999</v>
      </c>
      <c r="CI52">
        <v>39213.39</v>
      </c>
      <c r="CJ52">
        <v>3799.81</v>
      </c>
      <c r="CK52">
        <v>51119.6</v>
      </c>
      <c r="CL52">
        <v>244768.4</v>
      </c>
      <c r="CM52">
        <v>11.11</v>
      </c>
      <c r="CN52">
        <v>251.12</v>
      </c>
      <c r="CO52">
        <v>100</v>
      </c>
      <c r="CP52">
        <v>632.26</v>
      </c>
      <c r="CQ52">
        <v>583.37</v>
      </c>
      <c r="CR52">
        <v>1849271</v>
      </c>
      <c r="CS52">
        <v>1847673</v>
      </c>
      <c r="CT52">
        <v>126054.39999999999</v>
      </c>
      <c r="CU52">
        <v>427085.5</v>
      </c>
      <c r="CV52">
        <v>2720998</v>
      </c>
      <c r="CW52">
        <v>2505700</v>
      </c>
      <c r="CX52">
        <v>27544.25</v>
      </c>
      <c r="CY52">
        <v>23075.54</v>
      </c>
      <c r="CZ52">
        <v>107615.7</v>
      </c>
      <c r="DC52" s="17">
        <f t="shared" si="26"/>
        <v>1.0297351812623501</v>
      </c>
      <c r="DD52" s="17">
        <f t="shared" si="27"/>
        <v>1.0075023107024996</v>
      </c>
      <c r="DE52" s="17">
        <f t="shared" si="28"/>
        <v>1.0297351812623501</v>
      </c>
      <c r="DF52" s="17">
        <f t="shared" si="29"/>
        <v>1.0075023107024996</v>
      </c>
      <c r="DG52" s="17">
        <f t="shared" si="30"/>
        <v>1.0269340432144642</v>
      </c>
      <c r="DH52" s="17">
        <f t="shared" si="31"/>
        <v>1.0163516190576167</v>
      </c>
      <c r="DI52" s="17">
        <f t="shared" si="32"/>
        <v>0.8677379603540033</v>
      </c>
      <c r="DJ52" s="17">
        <f t="shared" si="33"/>
        <v>0.8794037463137514</v>
      </c>
      <c r="DK52" s="17">
        <f t="shared" si="34"/>
        <v>0.86860507101571915</v>
      </c>
      <c r="DL52" s="17">
        <f t="shared" si="35"/>
        <v>0.87824663318928975</v>
      </c>
    </row>
    <row r="53" spans="1:116" x14ac:dyDescent="0.2">
      <c r="D53" s="3"/>
      <c r="E53" s="4"/>
      <c r="H53" s="34" t="s">
        <v>123</v>
      </c>
      <c r="I53" s="31">
        <f>AVERAGE(I49:I52)</f>
        <v>1.6932499999999999</v>
      </c>
      <c r="J53" s="31">
        <f t="shared" ref="J53:AI53" si="40">AVERAGE(J49:J52)</f>
        <v>1943.5</v>
      </c>
      <c r="K53" s="31">
        <f t="shared" si="40"/>
        <v>772.62499999999989</v>
      </c>
      <c r="L53" s="31">
        <f t="shared" si="40"/>
        <v>780.19999999999993</v>
      </c>
      <c r="M53" s="31">
        <f t="shared" si="40"/>
        <v>14.2125</v>
      </c>
      <c r="N53" s="31">
        <f t="shared" si="40"/>
        <v>2586.5</v>
      </c>
      <c r="O53" s="31">
        <f t="shared" si="40"/>
        <v>2509.5</v>
      </c>
      <c r="P53" s="31">
        <f t="shared" si="40"/>
        <v>2593.25</v>
      </c>
      <c r="Q53" s="31">
        <f t="shared" si="40"/>
        <v>1.82175</v>
      </c>
      <c r="R53" s="31">
        <f t="shared" si="40"/>
        <v>1.8752499999999999</v>
      </c>
      <c r="S53" s="31">
        <f t="shared" si="40"/>
        <v>3.9610000000000003</v>
      </c>
      <c r="T53" s="31">
        <f t="shared" si="40"/>
        <v>9.4364999999999988</v>
      </c>
      <c r="U53" s="31">
        <f t="shared" si="40"/>
        <v>9.7575000000000003</v>
      </c>
      <c r="V53" s="31">
        <f t="shared" si="40"/>
        <v>6.1522500000000004</v>
      </c>
      <c r="W53" s="31">
        <f t="shared" si="40"/>
        <v>2.22525</v>
      </c>
      <c r="X53" s="31">
        <f t="shared" si="40"/>
        <v>2.25875</v>
      </c>
      <c r="Y53" s="31">
        <f t="shared" si="40"/>
        <v>7.9882499999999999</v>
      </c>
      <c r="Z53" s="31">
        <f t="shared" si="40"/>
        <v>11.3125</v>
      </c>
      <c r="AA53" s="31">
        <f t="shared" si="40"/>
        <v>1.5836749999999999</v>
      </c>
      <c r="AB53" s="31">
        <f t="shared" si="40"/>
        <v>1.1052500000000001</v>
      </c>
      <c r="AC53" s="31">
        <f t="shared" si="40"/>
        <v>2.3532500000000001</v>
      </c>
      <c r="AD53" s="31">
        <f t="shared" si="40"/>
        <v>1.177</v>
      </c>
      <c r="AE53" s="31">
        <f t="shared" si="40"/>
        <v>1.2065000000000001</v>
      </c>
      <c r="AF53" s="31">
        <f t="shared" si="40"/>
        <v>34.185000000000002</v>
      </c>
      <c r="AG53" s="31">
        <f t="shared" si="40"/>
        <v>53.615000000000002</v>
      </c>
      <c r="AH53" s="31">
        <f t="shared" si="40"/>
        <v>54.372500000000002</v>
      </c>
      <c r="AI53" s="31">
        <f t="shared" si="40"/>
        <v>1.97275</v>
      </c>
      <c r="DC53" s="17"/>
      <c r="DD53" s="17"/>
      <c r="DE53" s="17"/>
      <c r="DF53" s="17"/>
      <c r="DG53" s="17"/>
      <c r="DH53" s="17"/>
      <c r="DI53" s="17"/>
      <c r="DJ53" s="17"/>
      <c r="DK53" s="17"/>
      <c r="DL53" s="17"/>
    </row>
    <row r="54" spans="1:116" x14ac:dyDescent="0.2">
      <c r="D54" s="3"/>
      <c r="E54" s="4"/>
      <c r="H54" s="34" t="s">
        <v>124</v>
      </c>
      <c r="I54" s="31">
        <f>_xlfn.STDEV.S(I49:I52)</f>
        <v>0.16924218347287617</v>
      </c>
      <c r="J54" s="31">
        <f t="shared" ref="J54:AI54" si="41">_xlfn.STDEV.S(J49:J52)</f>
        <v>160.78453491137344</v>
      </c>
      <c r="K54" s="31">
        <f t="shared" si="41"/>
        <v>62.732201991215554</v>
      </c>
      <c r="L54" s="31">
        <f t="shared" si="41"/>
        <v>62.169660339000302</v>
      </c>
      <c r="M54" s="31">
        <f t="shared" si="41"/>
        <v>1.3786799241786816</v>
      </c>
      <c r="N54" s="31">
        <f t="shared" si="41"/>
        <v>17.078251276599332</v>
      </c>
      <c r="O54" s="31">
        <f t="shared" si="41"/>
        <v>206.50827263493989</v>
      </c>
      <c r="P54" s="31">
        <f t="shared" si="41"/>
        <v>219.06068413417626</v>
      </c>
      <c r="Q54" s="31">
        <f t="shared" si="41"/>
        <v>2.3027157879338914E-2</v>
      </c>
      <c r="R54" s="31">
        <f t="shared" si="41"/>
        <v>4.7027474239356375E-2</v>
      </c>
      <c r="S54" s="31">
        <f t="shared" si="41"/>
        <v>0.3416108897561671</v>
      </c>
      <c r="T54" s="31">
        <f t="shared" si="41"/>
        <v>0.1871852914449568</v>
      </c>
      <c r="U54" s="31">
        <f t="shared" si="41"/>
        <v>0.1002679742822537</v>
      </c>
      <c r="V54" s="31">
        <f t="shared" si="41"/>
        <v>0.5079871225401944</v>
      </c>
      <c r="W54" s="31">
        <f t="shared" si="41"/>
        <v>0.20085048336179492</v>
      </c>
      <c r="X54" s="31">
        <f t="shared" si="41"/>
        <v>0.20685320882210168</v>
      </c>
      <c r="Y54" s="31">
        <f t="shared" si="41"/>
        <v>0.64149012722982168</v>
      </c>
      <c r="Z54" s="31">
        <f t="shared" si="41"/>
        <v>0.96423976962855695</v>
      </c>
      <c r="AA54" s="31">
        <f t="shared" si="41"/>
        <v>1.0826145616823497</v>
      </c>
      <c r="AB54" s="31">
        <f t="shared" si="41"/>
        <v>3.2846866923143009E-2</v>
      </c>
      <c r="AC54" s="31">
        <f t="shared" si="41"/>
        <v>0.74329822413349023</v>
      </c>
      <c r="AD54" s="31">
        <f t="shared" si="41"/>
        <v>4.0890096600521786E-2</v>
      </c>
      <c r="AE54" s="31">
        <f t="shared" si="41"/>
        <v>0.12742187148732875</v>
      </c>
      <c r="AF54" s="31">
        <f t="shared" si="41"/>
        <v>2.8236678274896274</v>
      </c>
      <c r="AG54" s="31">
        <f t="shared" si="41"/>
        <v>4.4127278033736284</v>
      </c>
      <c r="AH54" s="31">
        <f t="shared" si="41"/>
        <v>4.5493690038656274</v>
      </c>
      <c r="AI54" s="31">
        <f t="shared" si="41"/>
        <v>0.14763778874890623</v>
      </c>
      <c r="DC54" s="17"/>
      <c r="DD54" s="17"/>
      <c r="DE54" s="17"/>
      <c r="DF54" s="17"/>
      <c r="DG54" s="17"/>
      <c r="DH54" s="17"/>
      <c r="DI54" s="17"/>
      <c r="DJ54" s="17"/>
      <c r="DK54" s="17"/>
      <c r="DL54" s="17"/>
    </row>
    <row r="55" spans="1:116" x14ac:dyDescent="0.2">
      <c r="D55" s="3"/>
      <c r="E55" s="4"/>
      <c r="H55" s="34" t="s">
        <v>133</v>
      </c>
      <c r="I55" s="31">
        <v>1.779212895493598</v>
      </c>
      <c r="J55" s="31">
        <v>2120.7399685366222</v>
      </c>
      <c r="K55" s="31">
        <v>821.81230121161195</v>
      </c>
      <c r="L55" s="31">
        <v>821.81230121161195</v>
      </c>
      <c r="M55" s="31">
        <v>14.499562562125989</v>
      </c>
      <c r="N55" s="31">
        <v>3302.7917542783457</v>
      </c>
      <c r="O55" s="31">
        <v>3302.7917542783457</v>
      </c>
      <c r="P55" s="31">
        <v>3302.7917542783457</v>
      </c>
      <c r="Q55" s="31">
        <v>2.0859737395442184</v>
      </c>
      <c r="R55" s="31">
        <v>2.0859737395442184</v>
      </c>
      <c r="S55" s="31">
        <v>3.9848233642175583</v>
      </c>
      <c r="T55" s="31">
        <v>10.031079600455286</v>
      </c>
      <c r="U55" s="31">
        <v>10.031079600455286</v>
      </c>
      <c r="V55" s="31">
        <v>6.3816480923997387</v>
      </c>
      <c r="W55" s="31">
        <v>2.3272922701973733</v>
      </c>
      <c r="X55" s="31">
        <v>2.3272922701973733</v>
      </c>
      <c r="Y55" s="31">
        <v>8.0269087526578993</v>
      </c>
      <c r="Z55" s="31">
        <v>8.0269087526578993</v>
      </c>
      <c r="AA55" s="31">
        <v>1.2239757677619754</v>
      </c>
      <c r="AB55" s="31">
        <v>1.2239757677619754</v>
      </c>
      <c r="AC55" s="31">
        <v>1.2239757677619754</v>
      </c>
      <c r="AD55" s="31">
        <v>1.2239757677619754</v>
      </c>
      <c r="AE55" s="31">
        <v>1.2239757677619754</v>
      </c>
      <c r="AF55" s="31">
        <v>33.038142904251814</v>
      </c>
      <c r="AG55" s="31">
        <v>55.646417110782536</v>
      </c>
      <c r="AH55" s="31">
        <v>55.646417110782536</v>
      </c>
      <c r="AI55" s="31">
        <v>0</v>
      </c>
      <c r="DC55" s="17"/>
      <c r="DD55" s="17"/>
      <c r="DE55" s="17"/>
      <c r="DF55" s="17"/>
      <c r="DG55" s="17"/>
      <c r="DH55" s="17"/>
      <c r="DI55" s="17"/>
      <c r="DJ55" s="17"/>
      <c r="DK55" s="17"/>
      <c r="DL55" s="17"/>
    </row>
    <row r="56" spans="1:116" x14ac:dyDescent="0.2">
      <c r="D56" s="3"/>
      <c r="E56" s="4"/>
      <c r="H56" s="34" t="s">
        <v>134</v>
      </c>
      <c r="I56" s="31">
        <f>I53/I55</f>
        <v>0.95168487384993361</v>
      </c>
      <c r="J56" s="31">
        <f t="shared" ref="J56:AI56" si="42">J53/J55</f>
        <v>0.9164254122777139</v>
      </c>
      <c r="K56" s="31">
        <f t="shared" si="42"/>
        <v>0.94014776714939119</v>
      </c>
      <c r="L56" s="31">
        <f t="shared" si="42"/>
        <v>0.94936520036234273</v>
      </c>
      <c r="M56" s="31">
        <f t="shared" si="42"/>
        <v>0.98020198465325992</v>
      </c>
      <c r="N56" s="31">
        <f t="shared" si="42"/>
        <v>0.78312536557883761</v>
      </c>
      <c r="O56" s="31">
        <f t="shared" si="42"/>
        <v>0.75981175523684252</v>
      </c>
      <c r="P56" s="31">
        <f t="shared" si="42"/>
        <v>0.78516909116076583</v>
      </c>
      <c r="Q56" s="31">
        <f t="shared" si="42"/>
        <v>0.87333314195894396</v>
      </c>
      <c r="R56" s="31">
        <f t="shared" si="42"/>
        <v>0.89898063645314097</v>
      </c>
      <c r="S56" s="31">
        <f t="shared" si="42"/>
        <v>0.99402147547329589</v>
      </c>
      <c r="T56" s="31">
        <f t="shared" si="42"/>
        <v>0.94072626036899354</v>
      </c>
      <c r="U56" s="31">
        <f t="shared" si="42"/>
        <v>0.97272680395808364</v>
      </c>
      <c r="V56" s="31">
        <f t="shared" si="42"/>
        <v>0.96405347191222568</v>
      </c>
      <c r="W56" s="31">
        <f t="shared" si="42"/>
        <v>0.95615408021411963</v>
      </c>
      <c r="X56" s="31">
        <f t="shared" si="42"/>
        <v>0.97054849058921155</v>
      </c>
      <c r="Y56" s="31">
        <f t="shared" si="42"/>
        <v>0.99518385547299282</v>
      </c>
      <c r="Z56" s="31">
        <f t="shared" si="42"/>
        <v>1.4093221124824875</v>
      </c>
      <c r="AA56" s="31">
        <f t="shared" si="42"/>
        <v>1.2938777398311816</v>
      </c>
      <c r="AB56" s="31">
        <f t="shared" si="42"/>
        <v>0.90299990335669478</v>
      </c>
      <c r="AC56" s="31">
        <f t="shared" si="42"/>
        <v>1.9226279326615172</v>
      </c>
      <c r="AD56" s="31">
        <f t="shared" si="42"/>
        <v>0.96162034494533344</v>
      </c>
      <c r="AE56" s="31">
        <f t="shared" si="42"/>
        <v>0.98572212929188174</v>
      </c>
      <c r="AF56" s="31">
        <f t="shared" si="42"/>
        <v>1.0347131223165875</v>
      </c>
      <c r="AG56" s="31">
        <f t="shared" si="42"/>
        <v>0.96349419753767207</v>
      </c>
      <c r="AH56" s="31">
        <f t="shared" si="42"/>
        <v>0.97710693379869573</v>
      </c>
      <c r="AI56" s="31" t="e">
        <f t="shared" si="42"/>
        <v>#DIV/0!</v>
      </c>
      <c r="DC56" s="17"/>
      <c r="DD56" s="17"/>
      <c r="DE56" s="17"/>
      <c r="DF56" s="17"/>
      <c r="DG56" s="17"/>
      <c r="DH56" s="17"/>
      <c r="DI56" s="17"/>
      <c r="DJ56" s="17"/>
      <c r="DK56" s="17"/>
      <c r="DL56" s="17"/>
    </row>
    <row r="57" spans="1:116" x14ac:dyDescent="0.2">
      <c r="D57" s="3"/>
      <c r="E57" s="4"/>
      <c r="H57" s="36" t="s">
        <v>135</v>
      </c>
      <c r="I57" s="31" t="s">
        <v>145</v>
      </c>
      <c r="J57" s="31" t="s">
        <v>146</v>
      </c>
      <c r="K57" s="31" t="s">
        <v>146</v>
      </c>
      <c r="L57" s="31" t="s">
        <v>145</v>
      </c>
      <c r="M57" s="31" t="s">
        <v>145</v>
      </c>
      <c r="N57" s="31" t="s">
        <v>137</v>
      </c>
      <c r="O57" s="31" t="s">
        <v>137</v>
      </c>
      <c r="P57" s="31" t="s">
        <v>137</v>
      </c>
      <c r="Q57" s="31" t="s">
        <v>137</v>
      </c>
      <c r="R57" s="31" t="s">
        <v>146</v>
      </c>
      <c r="S57" s="31" t="s">
        <v>145</v>
      </c>
      <c r="T57" s="31" t="s">
        <v>146</v>
      </c>
      <c r="U57" s="31" t="s">
        <v>145</v>
      </c>
      <c r="V57" s="31" t="s">
        <v>145</v>
      </c>
      <c r="W57" s="31" t="s">
        <v>145</v>
      </c>
      <c r="X57" s="31" t="s">
        <v>145</v>
      </c>
      <c r="Y57" s="31" t="s">
        <v>145</v>
      </c>
      <c r="Z57" s="31" t="s">
        <v>136</v>
      </c>
      <c r="AA57" s="31" t="s">
        <v>136</v>
      </c>
      <c r="AB57" s="31" t="s">
        <v>146</v>
      </c>
      <c r="AC57" s="31" t="s">
        <v>136</v>
      </c>
      <c r="AD57" s="31" t="s">
        <v>145</v>
      </c>
      <c r="AE57" s="31" t="s">
        <v>145</v>
      </c>
      <c r="AF57" s="31" t="s">
        <v>145</v>
      </c>
      <c r="AG57" s="31" t="s">
        <v>145</v>
      </c>
      <c r="AH57" s="31" t="s">
        <v>145</v>
      </c>
      <c r="AI57" s="31" t="s">
        <v>147</v>
      </c>
      <c r="DC57" s="17"/>
      <c r="DD57" s="17"/>
      <c r="DE57" s="17"/>
      <c r="DF57" s="17"/>
      <c r="DG57" s="17"/>
      <c r="DH57" s="17"/>
      <c r="DI57" s="17"/>
      <c r="DJ57" s="17"/>
      <c r="DK57" s="17"/>
      <c r="DL57" s="17"/>
    </row>
    <row r="58" spans="1:116" x14ac:dyDescent="0.2">
      <c r="D58" s="3"/>
      <c r="E58" s="4"/>
      <c r="H58" s="32" t="s">
        <v>138</v>
      </c>
      <c r="I58" s="31">
        <f>I47</f>
        <v>21.60125</v>
      </c>
      <c r="J58" s="31">
        <f t="shared" ref="J58:AI58" si="43">J47</f>
        <v>2.3858823529411768</v>
      </c>
      <c r="K58" s="31">
        <f t="shared" si="43"/>
        <v>1.9229411764705886</v>
      </c>
      <c r="L58" s="31">
        <f t="shared" si="43"/>
        <v>1.9905882352941178</v>
      </c>
      <c r="M58" s="31">
        <f t="shared" si="43"/>
        <v>6.3911764705882348</v>
      </c>
      <c r="N58" s="31">
        <f t="shared" si="43"/>
        <v>2.2988235294117652</v>
      </c>
      <c r="O58" s="31">
        <f t="shared" si="43"/>
        <v>1.2529411764705882</v>
      </c>
      <c r="P58" s="31">
        <f t="shared" si="43"/>
        <v>1.1347058823529412</v>
      </c>
      <c r="Q58" s="31">
        <f t="shared" si="43"/>
        <v>10.442142857142859</v>
      </c>
      <c r="R58" s="31">
        <f t="shared" si="43"/>
        <v>30.441333333333329</v>
      </c>
      <c r="S58" s="31">
        <f t="shared" si="43"/>
        <v>1.5558823529411767</v>
      </c>
      <c r="T58" s="31">
        <f t="shared" si="43"/>
        <v>6.5647058823529418</v>
      </c>
      <c r="U58" s="31">
        <f t="shared" si="43"/>
        <v>2.5029411764705873</v>
      </c>
      <c r="V58" s="31">
        <f t="shared" si="43"/>
        <v>7.0688235294117652</v>
      </c>
      <c r="W58" s="31">
        <f t="shared" si="43"/>
        <v>2.1441176470588239</v>
      </c>
      <c r="X58" s="31">
        <f t="shared" si="43"/>
        <v>2.3252941176470583</v>
      </c>
      <c r="Y58" s="31">
        <f t="shared" si="43"/>
        <v>2.131764705882353</v>
      </c>
      <c r="Z58" s="31">
        <f t="shared" si="43"/>
        <v>3.1523529411764706</v>
      </c>
      <c r="AA58" s="31" t="e">
        <f t="shared" si="43"/>
        <v>#DIV/0!</v>
      </c>
      <c r="AB58" s="31">
        <f t="shared" si="43"/>
        <v>42.272999999999996</v>
      </c>
      <c r="AC58" s="31">
        <f t="shared" si="43"/>
        <v>62.792999999999992</v>
      </c>
      <c r="AD58" s="31">
        <f t="shared" si="43"/>
        <v>18.346428571428572</v>
      </c>
      <c r="AE58" s="31">
        <f t="shared" si="43"/>
        <v>54.554545454545455</v>
      </c>
      <c r="AF58" s="31">
        <f t="shared" si="43"/>
        <v>1.7541176470588236</v>
      </c>
      <c r="AG58" s="31">
        <f t="shared" si="43"/>
        <v>3.177058823529411</v>
      </c>
      <c r="AH58" s="31">
        <f t="shared" si="43"/>
        <v>1.4876470588235293</v>
      </c>
      <c r="AI58" s="31">
        <f t="shared" si="43"/>
        <v>4.3417647058823521</v>
      </c>
      <c r="DC58" s="17"/>
      <c r="DD58" s="17"/>
      <c r="DE58" s="17"/>
      <c r="DF58" s="17"/>
      <c r="DG58" s="17"/>
      <c r="DH58" s="17"/>
      <c r="DI58" s="17"/>
      <c r="DJ58" s="17"/>
      <c r="DK58" s="17"/>
      <c r="DL58" s="17"/>
    </row>
    <row r="59" spans="1:116" x14ac:dyDescent="0.2">
      <c r="D59" s="3"/>
      <c r="E59" s="4"/>
      <c r="H59" s="36"/>
      <c r="DC59" s="17"/>
      <c r="DD59" s="17"/>
      <c r="DE59" s="17"/>
      <c r="DF59" s="17"/>
      <c r="DG59" s="17"/>
      <c r="DH59" s="17"/>
      <c r="DI59" s="17"/>
      <c r="DJ59" s="17"/>
      <c r="DK59" s="17"/>
      <c r="DL59" s="17"/>
    </row>
    <row r="60" spans="1:116" s="1" customFormat="1" x14ac:dyDescent="0.2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7</v>
      </c>
      <c r="I60" s="1" t="s">
        <v>8</v>
      </c>
      <c r="J60" s="1" t="s">
        <v>9</v>
      </c>
      <c r="K60" s="1" t="s">
        <v>10</v>
      </c>
      <c r="L60" s="1" t="s">
        <v>11</v>
      </c>
      <c r="M60" s="1" t="s">
        <v>12</v>
      </c>
      <c r="N60" s="1" t="s">
        <v>13</v>
      </c>
      <c r="O60" s="1" t="s">
        <v>14</v>
      </c>
      <c r="P60" s="1" t="s">
        <v>15</v>
      </c>
      <c r="Q60" s="1" t="s">
        <v>16</v>
      </c>
      <c r="R60" s="1" t="s">
        <v>17</v>
      </c>
      <c r="S60" s="1" t="s">
        <v>18</v>
      </c>
      <c r="T60" s="1" t="s">
        <v>19</v>
      </c>
      <c r="U60" s="1" t="s">
        <v>20</v>
      </c>
      <c r="V60" s="1" t="s">
        <v>21</v>
      </c>
      <c r="W60" s="1" t="s">
        <v>22</v>
      </c>
      <c r="X60" s="1" t="s">
        <v>23</v>
      </c>
      <c r="Y60" s="1" t="s">
        <v>24</v>
      </c>
      <c r="Z60" s="1" t="s">
        <v>25</v>
      </c>
      <c r="AA60" s="1" t="s">
        <v>26</v>
      </c>
      <c r="AB60" s="1" t="s">
        <v>27</v>
      </c>
      <c r="AC60" s="1" t="s">
        <v>28</v>
      </c>
      <c r="AD60" s="1" t="s">
        <v>29</v>
      </c>
      <c r="AE60" s="1" t="s">
        <v>30</v>
      </c>
      <c r="AF60" s="1" t="s">
        <v>31</v>
      </c>
      <c r="AG60" s="1" t="s">
        <v>32</v>
      </c>
      <c r="AH60" s="1" t="s">
        <v>33</v>
      </c>
      <c r="AI60" s="1" t="s">
        <v>34</v>
      </c>
      <c r="AJ60" s="1" t="s">
        <v>7</v>
      </c>
      <c r="AL60" s="1" t="s">
        <v>8</v>
      </c>
      <c r="AM60" s="1" t="s">
        <v>9</v>
      </c>
      <c r="AN60" s="1" t="s">
        <v>10</v>
      </c>
      <c r="AO60" s="1" t="s">
        <v>11</v>
      </c>
      <c r="AP60" s="1" t="s">
        <v>12</v>
      </c>
      <c r="AQ60" s="1" t="s">
        <v>13</v>
      </c>
      <c r="AR60" s="1" t="s">
        <v>14</v>
      </c>
      <c r="AS60" s="1" t="s">
        <v>15</v>
      </c>
      <c r="AT60" s="1" t="s">
        <v>16</v>
      </c>
      <c r="AU60" s="1" t="s">
        <v>17</v>
      </c>
      <c r="AV60" s="1" t="s">
        <v>18</v>
      </c>
      <c r="AW60" s="1" t="s">
        <v>19</v>
      </c>
      <c r="AX60" s="1" t="s">
        <v>20</v>
      </c>
      <c r="AY60" s="1" t="s">
        <v>21</v>
      </c>
      <c r="AZ60" s="1" t="s">
        <v>22</v>
      </c>
      <c r="BA60" s="1" t="s">
        <v>23</v>
      </c>
      <c r="BB60" s="1" t="s">
        <v>24</v>
      </c>
      <c r="BC60" s="1" t="s">
        <v>25</v>
      </c>
      <c r="BD60" s="1" t="s">
        <v>26</v>
      </c>
      <c r="BE60" s="1" t="s">
        <v>27</v>
      </c>
      <c r="BF60" s="1" t="s">
        <v>28</v>
      </c>
      <c r="BG60" s="1" t="s">
        <v>29</v>
      </c>
      <c r="BH60" s="1" t="s">
        <v>30</v>
      </c>
      <c r="BI60" s="1" t="s">
        <v>31</v>
      </c>
      <c r="BJ60" s="1" t="s">
        <v>32</v>
      </c>
      <c r="BK60" s="1" t="s">
        <v>33</v>
      </c>
      <c r="BL60" s="1" t="s">
        <v>34</v>
      </c>
      <c r="BM60" s="1" t="s">
        <v>7</v>
      </c>
      <c r="BN60" s="1" t="s">
        <v>35</v>
      </c>
      <c r="BO60" s="2" t="s">
        <v>36</v>
      </c>
      <c r="BP60" s="1" t="s">
        <v>37</v>
      </c>
      <c r="BQ60" s="1" t="s">
        <v>38</v>
      </c>
      <c r="BR60" s="1" t="s">
        <v>39</v>
      </c>
      <c r="BS60" s="1" t="s">
        <v>40</v>
      </c>
      <c r="BT60" s="1" t="s">
        <v>41</v>
      </c>
      <c r="BU60" s="1" t="s">
        <v>42</v>
      </c>
      <c r="BV60" s="1" t="s">
        <v>43</v>
      </c>
      <c r="BW60" s="2" t="s">
        <v>44</v>
      </c>
      <c r="BX60" s="2" t="s">
        <v>45</v>
      </c>
      <c r="BY60" s="2" t="s">
        <v>46</v>
      </c>
      <c r="BZ60" s="1" t="s">
        <v>47</v>
      </c>
      <c r="CA60" s="1" t="s">
        <v>48</v>
      </c>
      <c r="CB60" s="1" t="s">
        <v>49</v>
      </c>
      <c r="CC60" s="1" t="s">
        <v>50</v>
      </c>
      <c r="CD60" s="1" t="s">
        <v>51</v>
      </c>
      <c r="CE60" s="1" t="s">
        <v>52</v>
      </c>
      <c r="CF60" s="1" t="s">
        <v>53</v>
      </c>
      <c r="CG60" s="1" t="s">
        <v>54</v>
      </c>
      <c r="CH60" s="1" t="s">
        <v>55</v>
      </c>
      <c r="CI60" s="1" t="s">
        <v>56</v>
      </c>
      <c r="CJ60" s="2" t="s">
        <v>57</v>
      </c>
      <c r="CK60" s="2" t="s">
        <v>58</v>
      </c>
      <c r="CL60" s="2" t="s">
        <v>59</v>
      </c>
      <c r="CM60" s="1" t="s">
        <v>60</v>
      </c>
      <c r="CN60" s="1" t="s">
        <v>61</v>
      </c>
      <c r="CO60" s="1" t="s">
        <v>62</v>
      </c>
      <c r="CP60" s="1" t="s">
        <v>63</v>
      </c>
      <c r="CQ60" s="1" t="s">
        <v>64</v>
      </c>
      <c r="CR60" s="1" t="s">
        <v>65</v>
      </c>
      <c r="CS60" s="2" t="s">
        <v>66</v>
      </c>
      <c r="CT60" s="2" t="s">
        <v>67</v>
      </c>
      <c r="CU60" s="1" t="s">
        <v>68</v>
      </c>
      <c r="CV60" s="1" t="s">
        <v>69</v>
      </c>
      <c r="CW60" s="2" t="s">
        <v>70</v>
      </c>
      <c r="CX60" s="1" t="s">
        <v>71</v>
      </c>
      <c r="CY60" s="1" t="s">
        <v>72</v>
      </c>
      <c r="CZ60" s="1" t="s">
        <v>73</v>
      </c>
      <c r="DB60" t="s">
        <v>74</v>
      </c>
      <c r="DC60" s="2" t="s">
        <v>36</v>
      </c>
      <c r="DD60" s="2" t="s">
        <v>44</v>
      </c>
      <c r="DE60" s="2" t="s">
        <v>45</v>
      </c>
      <c r="DF60" s="2" t="s">
        <v>46</v>
      </c>
      <c r="DG60" s="2" t="s">
        <v>57</v>
      </c>
      <c r="DH60" s="2" t="s">
        <v>58</v>
      </c>
      <c r="DI60" s="2" t="s">
        <v>59</v>
      </c>
      <c r="DJ60" s="2" t="s">
        <v>66</v>
      </c>
      <c r="DK60" s="2" t="s">
        <v>67</v>
      </c>
      <c r="DL60" s="2" t="s">
        <v>70</v>
      </c>
    </row>
    <row r="61" spans="1:116" x14ac:dyDescent="0.2">
      <c r="A61" t="s">
        <v>148</v>
      </c>
      <c r="B61" t="s">
        <v>149</v>
      </c>
      <c r="D61" s="3">
        <v>44531</v>
      </c>
      <c r="E61" s="4">
        <v>0.74097222222222225</v>
      </c>
      <c r="F61">
        <v>3101</v>
      </c>
      <c r="G61" t="s">
        <v>77</v>
      </c>
      <c r="H61" s="1" t="s">
        <v>78</v>
      </c>
      <c r="I61" s="37">
        <v>-9.4280000000000003E-2</v>
      </c>
      <c r="J61">
        <v>2.1850000000000001</v>
      </c>
      <c r="K61">
        <v>1.294</v>
      </c>
      <c r="L61">
        <v>1.3360000000000001</v>
      </c>
      <c r="M61">
        <v>1.37</v>
      </c>
      <c r="N61">
        <v>137.6</v>
      </c>
      <c r="O61">
        <v>123</v>
      </c>
      <c r="P61">
        <v>131.19999999999999</v>
      </c>
      <c r="Q61">
        <v>0.3952</v>
      </c>
      <c r="R61">
        <v>0.436</v>
      </c>
      <c r="S61">
        <v>6.2630000000000005E-2</v>
      </c>
      <c r="T61">
        <v>1.341</v>
      </c>
      <c r="U61">
        <v>1.369</v>
      </c>
      <c r="V61">
        <v>0.52959999999999996</v>
      </c>
      <c r="W61">
        <v>0.1212</v>
      </c>
      <c r="X61">
        <v>0.1142</v>
      </c>
      <c r="Y61">
        <v>0.71740000000000004</v>
      </c>
      <c r="Z61">
        <v>0.75890000000000002</v>
      </c>
      <c r="AA61" s="38" t="s">
        <v>79</v>
      </c>
      <c r="AB61" s="37">
        <v>-2.1649999999999999E-2</v>
      </c>
      <c r="AC61" s="37">
        <v>2.9929999999999999</v>
      </c>
      <c r="AD61" s="37">
        <v>3.1759999999999997E-2</v>
      </c>
      <c r="AE61" s="37">
        <v>2.7220000000000001E-2</v>
      </c>
      <c r="AF61">
        <v>7.8649999999999998E-2</v>
      </c>
      <c r="AG61">
        <v>2.18E-2</v>
      </c>
      <c r="AH61">
        <v>2.1100000000000001E-2</v>
      </c>
      <c r="AI61">
        <v>6.744E-3</v>
      </c>
      <c r="AJ61" s="1" t="s">
        <v>80</v>
      </c>
      <c r="AK61">
        <v>-9.4280000000000003E-2</v>
      </c>
      <c r="AL61">
        <v>15.04</v>
      </c>
      <c r="AM61">
        <v>1.78</v>
      </c>
      <c r="AN61">
        <v>0.59</v>
      </c>
      <c r="AO61">
        <v>0.8</v>
      </c>
      <c r="AP61">
        <v>1.1499999999999999</v>
      </c>
      <c r="AQ61">
        <v>1.47</v>
      </c>
      <c r="AR61">
        <v>0.91</v>
      </c>
      <c r="AS61">
        <v>0.45</v>
      </c>
      <c r="AT61">
        <v>11.15</v>
      </c>
      <c r="AU61">
        <v>36.19</v>
      </c>
      <c r="AV61">
        <v>1.29</v>
      </c>
      <c r="AW61">
        <v>14.19</v>
      </c>
      <c r="AX61">
        <v>2.79</v>
      </c>
      <c r="AY61">
        <v>1.24</v>
      </c>
      <c r="AZ61">
        <v>1.77</v>
      </c>
      <c r="BA61">
        <v>0.6</v>
      </c>
      <c r="BB61">
        <v>1.97</v>
      </c>
      <c r="BC61">
        <v>1.81</v>
      </c>
      <c r="BE61">
        <v>46.08</v>
      </c>
      <c r="BF61">
        <v>49.01</v>
      </c>
      <c r="BG61">
        <v>90.99</v>
      </c>
      <c r="BH61" t="s">
        <v>81</v>
      </c>
      <c r="BI61">
        <v>2.16</v>
      </c>
      <c r="BJ61">
        <v>8.6999999999999993</v>
      </c>
      <c r="BK61">
        <v>1.44</v>
      </c>
      <c r="BL61">
        <v>17.45</v>
      </c>
      <c r="BM61" s="1" t="s">
        <v>82</v>
      </c>
      <c r="BN61">
        <v>45747.08</v>
      </c>
      <c r="BO61">
        <v>851556.9</v>
      </c>
      <c r="BP61">
        <v>320479.90000000002</v>
      </c>
      <c r="BQ61">
        <v>64113.16</v>
      </c>
      <c r="BR61">
        <v>10922.19</v>
      </c>
      <c r="BS61">
        <v>74506.59</v>
      </c>
      <c r="BT61">
        <v>594765.4</v>
      </c>
      <c r="BU61">
        <v>11771.8</v>
      </c>
      <c r="BV61">
        <v>196145.1</v>
      </c>
      <c r="BW61">
        <v>36326.949999999997</v>
      </c>
      <c r="BX61">
        <v>1264013</v>
      </c>
      <c r="BY61">
        <v>8327144</v>
      </c>
      <c r="BZ61">
        <v>531.14</v>
      </c>
      <c r="CA61">
        <v>67.78</v>
      </c>
      <c r="CB61">
        <v>4755.38</v>
      </c>
      <c r="CC61">
        <v>1231.21</v>
      </c>
      <c r="CD61">
        <v>10659.81</v>
      </c>
      <c r="CE61">
        <v>4668.6899999999996</v>
      </c>
      <c r="CF61">
        <v>2643.67</v>
      </c>
      <c r="CG61">
        <v>1141.2</v>
      </c>
      <c r="CH61">
        <v>3577.24</v>
      </c>
      <c r="CI61">
        <v>3702.83</v>
      </c>
      <c r="CJ61">
        <v>3644.58</v>
      </c>
      <c r="CK61">
        <v>47295.27</v>
      </c>
      <c r="CL61">
        <v>261544.3</v>
      </c>
      <c r="CM61">
        <v>0</v>
      </c>
      <c r="CN61">
        <v>2.2200000000000002</v>
      </c>
      <c r="CO61">
        <v>102.23</v>
      </c>
      <c r="CP61">
        <v>78.89</v>
      </c>
      <c r="CQ61">
        <v>126.67</v>
      </c>
      <c r="CR61">
        <v>4859.8999999999996</v>
      </c>
      <c r="CS61">
        <v>2036706</v>
      </c>
      <c r="CT61">
        <v>118275.4</v>
      </c>
      <c r="CU61">
        <v>205.56</v>
      </c>
      <c r="CV61">
        <v>1288.99</v>
      </c>
      <c r="CW61">
        <v>2798847</v>
      </c>
      <c r="CX61">
        <v>115.56</v>
      </c>
      <c r="CY61">
        <v>104.45</v>
      </c>
      <c r="CZ61">
        <v>462.24</v>
      </c>
      <c r="DC61" s="17">
        <f t="shared" si="26"/>
        <v>0.99421837966840187</v>
      </c>
      <c r="DD61" s="17">
        <f t="shared" si="27"/>
        <v>0.96874228807830787</v>
      </c>
      <c r="DE61" s="17">
        <f t="shared" si="28"/>
        <v>0.99421837966840187</v>
      </c>
      <c r="DF61" s="17">
        <f t="shared" si="29"/>
        <v>0.96874228807830787</v>
      </c>
      <c r="DG61" s="17">
        <f t="shared" si="30"/>
        <v>0.98498168993148927</v>
      </c>
      <c r="DH61" s="17">
        <f t="shared" si="31"/>
        <v>0.94031690854911076</v>
      </c>
      <c r="DI61" s="17">
        <f t="shared" si="32"/>
        <v>0.92721085493150068</v>
      </c>
      <c r="DJ61" s="17">
        <f t="shared" si="33"/>
        <v>0.96937438959149991</v>
      </c>
      <c r="DK61" s="17">
        <f t="shared" si="34"/>
        <v>0.81500219124768813</v>
      </c>
      <c r="DL61" s="17">
        <f t="shared" si="35"/>
        <v>0.98099451433210039</v>
      </c>
    </row>
    <row r="62" spans="1:116" x14ac:dyDescent="0.2">
      <c r="A62" t="s">
        <v>150</v>
      </c>
      <c r="B62" t="s">
        <v>151</v>
      </c>
      <c r="D62" s="3">
        <v>44531</v>
      </c>
      <c r="E62" s="4">
        <v>0.74444444444444446</v>
      </c>
      <c r="F62">
        <v>3102</v>
      </c>
      <c r="G62" t="s">
        <v>77</v>
      </c>
      <c r="H62" s="1" t="s">
        <v>78</v>
      </c>
      <c r="I62">
        <v>0.23719999999999999</v>
      </c>
      <c r="J62">
        <v>82.26</v>
      </c>
      <c r="K62">
        <v>216.1</v>
      </c>
      <c r="L62">
        <v>219.8</v>
      </c>
      <c r="M62">
        <v>39.07</v>
      </c>
      <c r="N62">
        <v>4147</v>
      </c>
      <c r="O62">
        <v>4065</v>
      </c>
      <c r="P62">
        <v>4217</v>
      </c>
      <c r="Q62">
        <v>12.14</v>
      </c>
      <c r="R62">
        <v>13.73</v>
      </c>
      <c r="S62">
        <v>6.6859999999999999</v>
      </c>
      <c r="T62">
        <v>515.29999999999995</v>
      </c>
      <c r="U62">
        <v>524.5</v>
      </c>
      <c r="V62">
        <v>3.6139999999999999</v>
      </c>
      <c r="W62">
        <v>4.319</v>
      </c>
      <c r="X62">
        <v>4.4160000000000004</v>
      </c>
      <c r="Y62">
        <v>15.06</v>
      </c>
      <c r="Z62">
        <v>15.31</v>
      </c>
      <c r="AA62" s="38" t="s">
        <v>79</v>
      </c>
      <c r="AB62" s="37">
        <v>4.3990000000000001E-3</v>
      </c>
      <c r="AC62" s="37">
        <v>1.679</v>
      </c>
      <c r="AD62">
        <v>0.42199999999999999</v>
      </c>
      <c r="AE62">
        <v>0.1439</v>
      </c>
      <c r="AF62">
        <v>16.34</v>
      </c>
      <c r="AG62">
        <v>6.6619999999999999</v>
      </c>
      <c r="AH62">
        <v>6.8559999999999999</v>
      </c>
      <c r="AI62">
        <v>0.22969999999999999</v>
      </c>
      <c r="AJ62" s="1" t="s">
        <v>80</v>
      </c>
      <c r="AK62">
        <v>0.23719999999999999</v>
      </c>
      <c r="AL62">
        <v>36.74</v>
      </c>
      <c r="AM62">
        <v>8.24</v>
      </c>
      <c r="AN62">
        <v>7.29</v>
      </c>
      <c r="AO62">
        <v>8.02</v>
      </c>
      <c r="AP62">
        <v>7.7</v>
      </c>
      <c r="AQ62">
        <v>2.65</v>
      </c>
      <c r="AR62">
        <v>7.74</v>
      </c>
      <c r="AS62">
        <v>7.84</v>
      </c>
      <c r="AT62">
        <v>3.42</v>
      </c>
      <c r="AU62">
        <v>12.87</v>
      </c>
      <c r="AV62">
        <v>7.3</v>
      </c>
      <c r="AW62">
        <v>2.08</v>
      </c>
      <c r="AX62">
        <v>1.9</v>
      </c>
      <c r="AY62">
        <v>8.57</v>
      </c>
      <c r="AZ62">
        <v>8.86</v>
      </c>
      <c r="BA62">
        <v>8.7200000000000006</v>
      </c>
      <c r="BB62">
        <v>9.17</v>
      </c>
      <c r="BC62">
        <v>9.14</v>
      </c>
      <c r="BE62" t="s">
        <v>81</v>
      </c>
      <c r="BF62" t="s">
        <v>81</v>
      </c>
      <c r="BG62">
        <v>14.24</v>
      </c>
      <c r="BH62">
        <v>28.51</v>
      </c>
      <c r="BI62">
        <v>8.82</v>
      </c>
      <c r="BJ62">
        <v>7.81</v>
      </c>
      <c r="BK62">
        <v>7.3</v>
      </c>
      <c r="BL62">
        <v>8.7799999999999994</v>
      </c>
      <c r="BM62" s="1" t="s">
        <v>82</v>
      </c>
      <c r="BN62">
        <v>59007.86</v>
      </c>
      <c r="BO62">
        <v>869745.4</v>
      </c>
      <c r="BP62">
        <v>3567315</v>
      </c>
      <c r="BQ62">
        <v>6051086</v>
      </c>
      <c r="BR62">
        <v>937423.9</v>
      </c>
      <c r="BS62">
        <v>1417643</v>
      </c>
      <c r="BT62">
        <v>17628120</v>
      </c>
      <c r="BU62">
        <v>360820.6</v>
      </c>
      <c r="BV62">
        <v>5767235</v>
      </c>
      <c r="BW62">
        <v>36333.269999999997</v>
      </c>
      <c r="BX62">
        <v>1268378</v>
      </c>
      <c r="BY62">
        <v>7996052</v>
      </c>
      <c r="BZ62">
        <v>14182.32</v>
      </c>
      <c r="CA62">
        <v>1936.75</v>
      </c>
      <c r="CB62">
        <v>330033.59999999998</v>
      </c>
      <c r="CC62">
        <v>449801.9</v>
      </c>
      <c r="CD62">
        <v>3932286</v>
      </c>
      <c r="CE62">
        <v>30583.26</v>
      </c>
      <c r="CF62">
        <v>81932.509999999995</v>
      </c>
      <c r="CG62">
        <v>39032.82</v>
      </c>
      <c r="CH62">
        <v>68403.460000000006</v>
      </c>
      <c r="CI62">
        <v>49545.41</v>
      </c>
      <c r="CJ62">
        <v>3629.02</v>
      </c>
      <c r="CK62">
        <v>48222.39</v>
      </c>
      <c r="CL62">
        <v>256139.1</v>
      </c>
      <c r="CM62">
        <v>0</v>
      </c>
      <c r="CN62">
        <v>7.78</v>
      </c>
      <c r="CO62">
        <v>91.11</v>
      </c>
      <c r="CP62">
        <v>256.68</v>
      </c>
      <c r="CQ62">
        <v>166.67</v>
      </c>
      <c r="CR62">
        <v>832289</v>
      </c>
      <c r="CS62">
        <v>1960962</v>
      </c>
      <c r="CT62">
        <v>123932.7</v>
      </c>
      <c r="CU62">
        <v>50825.37</v>
      </c>
      <c r="CV62">
        <v>328197.5</v>
      </c>
      <c r="CW62">
        <v>2698599</v>
      </c>
      <c r="CX62">
        <v>3136.05</v>
      </c>
      <c r="CY62">
        <v>2651.48</v>
      </c>
      <c r="CZ62">
        <v>12360.53</v>
      </c>
      <c r="DC62" s="17">
        <f t="shared" si="26"/>
        <v>0.99439134932755302</v>
      </c>
      <c r="DD62" s="17">
        <f t="shared" si="27"/>
        <v>0.97208763348809546</v>
      </c>
      <c r="DE62" s="17">
        <f t="shared" si="28"/>
        <v>0.99439134932755302</v>
      </c>
      <c r="DF62" s="17">
        <f t="shared" si="29"/>
        <v>0.97208763348809546</v>
      </c>
      <c r="DG62" s="17">
        <f t="shared" si="30"/>
        <v>0.98077645500858068</v>
      </c>
      <c r="DH62" s="17">
        <f t="shared" si="31"/>
        <v>0.95874975843566512</v>
      </c>
      <c r="DI62" s="17">
        <f t="shared" si="32"/>
        <v>0.90804867050203419</v>
      </c>
      <c r="DJ62" s="17">
        <f t="shared" si="33"/>
        <v>0.93332387775266867</v>
      </c>
      <c r="DK62" s="17">
        <f t="shared" si="34"/>
        <v>0.85398503887741972</v>
      </c>
      <c r="DL62" s="17">
        <f t="shared" si="35"/>
        <v>0.94585763901424114</v>
      </c>
    </row>
    <row r="63" spans="1:116" x14ac:dyDescent="0.2">
      <c r="A63" t="s">
        <v>152</v>
      </c>
      <c r="B63" t="s">
        <v>153</v>
      </c>
      <c r="D63" s="3">
        <v>44531</v>
      </c>
      <c r="E63" s="4">
        <v>0.74791666666666667</v>
      </c>
      <c r="F63">
        <v>3103</v>
      </c>
      <c r="G63" t="s">
        <v>77</v>
      </c>
      <c r="H63" s="1" t="s">
        <v>78</v>
      </c>
      <c r="I63" s="37">
        <v>5.8139999999999997E-2</v>
      </c>
      <c r="J63">
        <v>149.9</v>
      </c>
      <c r="K63">
        <v>154.5</v>
      </c>
      <c r="L63">
        <v>155.30000000000001</v>
      </c>
      <c r="M63">
        <v>14.03</v>
      </c>
      <c r="N63">
        <v>2380</v>
      </c>
      <c r="O63">
        <v>2184</v>
      </c>
      <c r="P63">
        <v>2270</v>
      </c>
      <c r="Q63">
        <v>2.016</v>
      </c>
      <c r="R63">
        <v>3.2480000000000002</v>
      </c>
      <c r="S63">
        <v>3.4449999999999998</v>
      </c>
      <c r="T63">
        <v>112.5</v>
      </c>
      <c r="U63">
        <v>120</v>
      </c>
      <c r="V63">
        <v>1.2769999999999999</v>
      </c>
      <c r="W63">
        <v>2.6139999999999999</v>
      </c>
      <c r="X63">
        <v>2.6219999999999999</v>
      </c>
      <c r="Y63">
        <v>10.17</v>
      </c>
      <c r="Z63">
        <v>10.35</v>
      </c>
      <c r="AA63" s="37">
        <v>0.31680000000000003</v>
      </c>
      <c r="AB63" s="37">
        <v>2.1019999999999999E-4</v>
      </c>
      <c r="AC63">
        <v>3.2370000000000001</v>
      </c>
      <c r="AD63">
        <v>0.97909999999999997</v>
      </c>
      <c r="AE63">
        <v>8.6199999999999999E-2</v>
      </c>
      <c r="AF63">
        <v>11.03</v>
      </c>
      <c r="AG63">
        <v>3.266</v>
      </c>
      <c r="AH63">
        <v>3.3069999999999999</v>
      </c>
      <c r="AI63">
        <v>0.1724</v>
      </c>
      <c r="AJ63" s="1" t="s">
        <v>80</v>
      </c>
      <c r="AK63">
        <v>5.8139999999999997E-2</v>
      </c>
      <c r="AL63">
        <v>4.99</v>
      </c>
      <c r="AM63">
        <v>0.22</v>
      </c>
      <c r="AN63">
        <v>0.38</v>
      </c>
      <c r="AO63">
        <v>0.5</v>
      </c>
      <c r="AP63">
        <v>2.06</v>
      </c>
      <c r="AQ63">
        <v>1.28</v>
      </c>
      <c r="AR63">
        <v>0.56999999999999995</v>
      </c>
      <c r="AS63">
        <v>0.65</v>
      </c>
      <c r="AT63">
        <v>7.03</v>
      </c>
      <c r="AU63">
        <v>53.45</v>
      </c>
      <c r="AV63">
        <v>1.1200000000000001</v>
      </c>
      <c r="AW63">
        <v>1.68</v>
      </c>
      <c r="AX63">
        <v>2.91</v>
      </c>
      <c r="AY63">
        <v>1.97</v>
      </c>
      <c r="AZ63">
        <v>0.48</v>
      </c>
      <c r="BA63">
        <v>1.47</v>
      </c>
      <c r="BB63">
        <v>0.66</v>
      </c>
      <c r="BC63">
        <v>1.18</v>
      </c>
      <c r="BD63" t="s">
        <v>81</v>
      </c>
      <c r="BE63" t="s">
        <v>81</v>
      </c>
      <c r="BF63">
        <v>54.37</v>
      </c>
      <c r="BG63">
        <v>8.8699999999999992</v>
      </c>
      <c r="BH63">
        <v>35.090000000000003</v>
      </c>
      <c r="BI63">
        <v>0.8</v>
      </c>
      <c r="BJ63">
        <v>0.22</v>
      </c>
      <c r="BK63">
        <v>0.73</v>
      </c>
      <c r="BL63">
        <v>4.5599999999999996</v>
      </c>
      <c r="BM63" s="1" t="s">
        <v>82</v>
      </c>
      <c r="BN63">
        <v>53690.14</v>
      </c>
      <c r="BO63">
        <v>866210.2</v>
      </c>
      <c r="BP63">
        <v>6686140</v>
      </c>
      <c r="BQ63">
        <v>4582800</v>
      </c>
      <c r="BR63">
        <v>702059</v>
      </c>
      <c r="BS63">
        <v>553556.1</v>
      </c>
      <c r="BT63">
        <v>10164470</v>
      </c>
      <c r="BU63">
        <v>205171.6</v>
      </c>
      <c r="BV63">
        <v>3287519</v>
      </c>
      <c r="BW63">
        <v>36803.71</v>
      </c>
      <c r="BX63">
        <v>1275355</v>
      </c>
      <c r="BY63">
        <v>8426440</v>
      </c>
      <c r="BZ63">
        <v>2447.52</v>
      </c>
      <c r="CA63">
        <v>471.34</v>
      </c>
      <c r="CB63">
        <v>180572.7</v>
      </c>
      <c r="CC63">
        <v>99540.55</v>
      </c>
      <c r="CD63">
        <v>904380.7</v>
      </c>
      <c r="CE63">
        <v>11228.05</v>
      </c>
      <c r="CF63">
        <v>51393.91</v>
      </c>
      <c r="CG63">
        <v>24006.35</v>
      </c>
      <c r="CH63">
        <v>47863.93</v>
      </c>
      <c r="CI63">
        <v>35045.81</v>
      </c>
      <c r="CJ63">
        <v>3614.94</v>
      </c>
      <c r="CK63">
        <v>47633.95</v>
      </c>
      <c r="CL63">
        <v>263617.3</v>
      </c>
      <c r="CM63">
        <v>1.1100000000000001</v>
      </c>
      <c r="CN63">
        <v>6.67</v>
      </c>
      <c r="CO63">
        <v>103.34</v>
      </c>
      <c r="CP63">
        <v>500.03</v>
      </c>
      <c r="CQ63">
        <v>150.01</v>
      </c>
      <c r="CR63">
        <v>581146.9</v>
      </c>
      <c r="CS63">
        <v>2060958</v>
      </c>
      <c r="CT63">
        <v>118872.8</v>
      </c>
      <c r="CU63">
        <v>26299.63</v>
      </c>
      <c r="CV63">
        <v>167067.20000000001</v>
      </c>
      <c r="CW63">
        <v>2841248</v>
      </c>
      <c r="CX63">
        <v>2508.11</v>
      </c>
      <c r="CY63">
        <v>2073.58</v>
      </c>
      <c r="CZ63">
        <v>9824.06</v>
      </c>
      <c r="DC63" s="17">
        <f t="shared" si="26"/>
        <v>1.0072666414875391</v>
      </c>
      <c r="DD63" s="17">
        <f t="shared" si="27"/>
        <v>0.97743482132866544</v>
      </c>
      <c r="DE63" s="17">
        <f t="shared" si="28"/>
        <v>1.0072666414875391</v>
      </c>
      <c r="DF63" s="17">
        <f t="shared" si="29"/>
        <v>0.97743482132866544</v>
      </c>
      <c r="DG63" s="17">
        <f t="shared" si="30"/>
        <v>0.97697120387011338</v>
      </c>
      <c r="DH63" s="17">
        <f t="shared" si="31"/>
        <v>0.94705048953062143</v>
      </c>
      <c r="DI63" s="17">
        <f t="shared" si="32"/>
        <v>0.93455992773588992</v>
      </c>
      <c r="DJ63" s="17">
        <f t="shared" si="33"/>
        <v>0.98091717863241845</v>
      </c>
      <c r="DK63" s="17">
        <f t="shared" si="34"/>
        <v>0.81911870498639783</v>
      </c>
      <c r="DL63" s="17">
        <f t="shared" si="35"/>
        <v>0.99585604424145069</v>
      </c>
    </row>
    <row r="64" spans="1:116" x14ac:dyDescent="0.2">
      <c r="A64" t="s">
        <v>154</v>
      </c>
      <c r="B64" t="s">
        <v>155</v>
      </c>
      <c r="D64" s="3">
        <v>44531</v>
      </c>
      <c r="E64" s="4">
        <v>0.75208333333333333</v>
      </c>
      <c r="F64">
        <v>3104</v>
      </c>
      <c r="G64" t="s">
        <v>77</v>
      </c>
      <c r="H64" s="1" t="s">
        <v>78</v>
      </c>
      <c r="I64" s="37">
        <v>-3.3419999999999998E-2</v>
      </c>
      <c r="J64">
        <v>81.819999999999993</v>
      </c>
      <c r="K64">
        <v>80.63</v>
      </c>
      <c r="L64">
        <v>80.239999999999995</v>
      </c>
      <c r="M64">
        <v>6.218</v>
      </c>
      <c r="N64">
        <v>1476</v>
      </c>
      <c r="O64">
        <v>1340</v>
      </c>
      <c r="P64">
        <v>1419</v>
      </c>
      <c r="Q64">
        <v>0.70299999999999996</v>
      </c>
      <c r="R64">
        <v>0.61909999999999998</v>
      </c>
      <c r="S64">
        <v>1.55</v>
      </c>
      <c r="T64">
        <v>49.96</v>
      </c>
      <c r="U64">
        <v>52.65</v>
      </c>
      <c r="V64">
        <v>0.61919999999999997</v>
      </c>
      <c r="W64">
        <v>1.028</v>
      </c>
      <c r="X64">
        <v>1.0469999999999999</v>
      </c>
      <c r="Y64">
        <v>5.1269999999999998</v>
      </c>
      <c r="Z64">
        <v>5.2160000000000002</v>
      </c>
      <c r="AA64" s="38" t="s">
        <v>79</v>
      </c>
      <c r="AB64" s="37">
        <v>-2.1870000000000001E-2</v>
      </c>
      <c r="AC64" s="37">
        <v>2.6850000000000001</v>
      </c>
      <c r="AD64">
        <v>1.0389999999999999</v>
      </c>
      <c r="AE64" s="37">
        <v>7.4889999999999998E-2</v>
      </c>
      <c r="AF64">
        <v>5.399</v>
      </c>
      <c r="AG64">
        <v>1.72</v>
      </c>
      <c r="AH64">
        <v>1.744</v>
      </c>
      <c r="AI64">
        <v>8.4360000000000004E-2</v>
      </c>
      <c r="AJ64" s="1" t="s">
        <v>80</v>
      </c>
      <c r="AK64">
        <v>-3.3419999999999998E-2</v>
      </c>
      <c r="AL64">
        <v>47.07</v>
      </c>
      <c r="AM64">
        <v>1.29</v>
      </c>
      <c r="AN64">
        <v>1.5</v>
      </c>
      <c r="AO64">
        <v>1.1200000000000001</v>
      </c>
      <c r="AP64">
        <v>0.68</v>
      </c>
      <c r="AQ64">
        <v>1.1399999999999999</v>
      </c>
      <c r="AR64">
        <v>0.63</v>
      </c>
      <c r="AS64">
        <v>1.86</v>
      </c>
      <c r="AT64">
        <v>8.5399999999999991</v>
      </c>
      <c r="AU64">
        <v>19.420000000000002</v>
      </c>
      <c r="AV64">
        <v>0.74</v>
      </c>
      <c r="AW64">
        <v>2.09</v>
      </c>
      <c r="AX64">
        <v>1.82</v>
      </c>
      <c r="AY64">
        <v>1.52</v>
      </c>
      <c r="AZ64">
        <v>1.41</v>
      </c>
      <c r="BA64">
        <v>0.25</v>
      </c>
      <c r="BB64">
        <v>0.56000000000000005</v>
      </c>
      <c r="BC64">
        <v>1.53</v>
      </c>
      <c r="BE64">
        <v>44.75</v>
      </c>
      <c r="BF64">
        <v>70.58</v>
      </c>
      <c r="BG64">
        <v>4.12</v>
      </c>
      <c r="BH64">
        <v>80.930000000000007</v>
      </c>
      <c r="BI64">
        <v>0.47</v>
      </c>
      <c r="BJ64">
        <v>0.56999999999999995</v>
      </c>
      <c r="BK64">
        <v>0.23</v>
      </c>
      <c r="BL64">
        <v>1.74</v>
      </c>
      <c r="BM64" s="1" t="s">
        <v>82</v>
      </c>
      <c r="BN64">
        <v>50176.89</v>
      </c>
      <c r="BO64">
        <v>875009.1</v>
      </c>
      <c r="BP64">
        <v>3824455</v>
      </c>
      <c r="BQ64">
        <v>2449219</v>
      </c>
      <c r="BR64">
        <v>371960.8</v>
      </c>
      <c r="BS64">
        <v>263397.59999999998</v>
      </c>
      <c r="BT64">
        <v>6377588</v>
      </c>
      <c r="BU64">
        <v>128418.4</v>
      </c>
      <c r="BV64">
        <v>2097125</v>
      </c>
      <c r="BW64">
        <v>37135.620000000003</v>
      </c>
      <c r="BX64">
        <v>1289434</v>
      </c>
      <c r="BY64">
        <v>8585913</v>
      </c>
      <c r="BZ64">
        <v>907.84</v>
      </c>
      <c r="CA64">
        <v>95.56</v>
      </c>
      <c r="CB64">
        <v>83651.070000000007</v>
      </c>
      <c r="CC64">
        <v>44627.56</v>
      </c>
      <c r="CD64">
        <v>401745.3</v>
      </c>
      <c r="CE64">
        <v>5605.72</v>
      </c>
      <c r="CF64">
        <v>20833.47</v>
      </c>
      <c r="CG64">
        <v>9861.48</v>
      </c>
      <c r="CH64">
        <v>24775.51</v>
      </c>
      <c r="CI64">
        <v>18677.23</v>
      </c>
      <c r="CJ64">
        <v>3653.1</v>
      </c>
      <c r="CK64">
        <v>48591.56</v>
      </c>
      <c r="CL64">
        <v>269288.2</v>
      </c>
      <c r="CM64">
        <v>0</v>
      </c>
      <c r="CN64">
        <v>2.2200000000000002</v>
      </c>
      <c r="CO64">
        <v>100</v>
      </c>
      <c r="CP64">
        <v>535.59</v>
      </c>
      <c r="CQ64">
        <v>148.9</v>
      </c>
      <c r="CR64">
        <v>291099.8</v>
      </c>
      <c r="CS64">
        <v>2099979</v>
      </c>
      <c r="CT64">
        <v>120032.7</v>
      </c>
      <c r="CU64">
        <v>14131.1</v>
      </c>
      <c r="CV64">
        <v>89899.23</v>
      </c>
      <c r="CW64">
        <v>2883860</v>
      </c>
      <c r="CX64">
        <v>1273.44</v>
      </c>
      <c r="CY64">
        <v>993.41</v>
      </c>
      <c r="CZ64">
        <v>4927.22</v>
      </c>
      <c r="DC64" s="17">
        <f t="shared" si="26"/>
        <v>1.0163505591408446</v>
      </c>
      <c r="DD64" s="17">
        <f t="shared" si="27"/>
        <v>0.98822499727927238</v>
      </c>
      <c r="DE64" s="17">
        <f t="shared" si="28"/>
        <v>1.0163505591408446</v>
      </c>
      <c r="DF64" s="17">
        <f t="shared" si="29"/>
        <v>0.98822499727927238</v>
      </c>
      <c r="DG64" s="17">
        <f t="shared" si="30"/>
        <v>0.98728429928516404</v>
      </c>
      <c r="DH64" s="17">
        <f t="shared" si="31"/>
        <v>0.96608953666568842</v>
      </c>
      <c r="DI64" s="17">
        <f t="shared" si="32"/>
        <v>0.95466405555374356</v>
      </c>
      <c r="DJ64" s="17">
        <f t="shared" si="33"/>
        <v>0.99948930345369846</v>
      </c>
      <c r="DK64" s="17">
        <f t="shared" si="34"/>
        <v>0.8271112464753988</v>
      </c>
      <c r="DL64" s="17">
        <f t="shared" si="35"/>
        <v>1.0107915295483358</v>
      </c>
    </row>
    <row r="65" spans="1:116" x14ac:dyDescent="0.2">
      <c r="A65" t="s">
        <v>156</v>
      </c>
      <c r="B65" t="s">
        <v>157</v>
      </c>
      <c r="D65" s="3">
        <v>44531</v>
      </c>
      <c r="E65" s="4">
        <v>0.75555555555555554</v>
      </c>
      <c r="F65">
        <v>3105</v>
      </c>
      <c r="G65" t="s">
        <v>77</v>
      </c>
      <c r="H65" s="1" t="s">
        <v>78</v>
      </c>
      <c r="I65" s="37">
        <v>-9.4769999999999993E-2</v>
      </c>
      <c r="J65">
        <v>50.76</v>
      </c>
      <c r="K65">
        <v>50.13</v>
      </c>
      <c r="L65">
        <v>49.54</v>
      </c>
      <c r="M65">
        <v>8.7479999999999993</v>
      </c>
      <c r="N65">
        <v>982.6</v>
      </c>
      <c r="O65">
        <v>902.7</v>
      </c>
      <c r="P65">
        <v>950.8</v>
      </c>
      <c r="Q65">
        <v>0.57299999999999995</v>
      </c>
      <c r="R65">
        <v>0.50790000000000002</v>
      </c>
      <c r="S65">
        <v>0.97230000000000005</v>
      </c>
      <c r="T65">
        <v>33.69</v>
      </c>
      <c r="U65">
        <v>35.909999999999997</v>
      </c>
      <c r="V65">
        <v>0.47139999999999999</v>
      </c>
      <c r="W65">
        <v>0.67220000000000002</v>
      </c>
      <c r="X65">
        <v>0.66859999999999997</v>
      </c>
      <c r="Y65">
        <v>3.3919999999999999</v>
      </c>
      <c r="Z65">
        <v>3.488</v>
      </c>
      <c r="AA65" s="38" t="s">
        <v>79</v>
      </c>
      <c r="AB65" s="37">
        <v>-5.2620000000000002E-3</v>
      </c>
      <c r="AC65" s="37">
        <v>1.5469999999999999</v>
      </c>
      <c r="AD65">
        <v>0.7671</v>
      </c>
      <c r="AE65" s="37">
        <v>5.2359999999999997E-2</v>
      </c>
      <c r="AF65">
        <v>3.11</v>
      </c>
      <c r="AG65">
        <v>1.07</v>
      </c>
      <c r="AH65">
        <v>1.1020000000000001</v>
      </c>
      <c r="AI65">
        <v>7.7469999999999997E-2</v>
      </c>
      <c r="AJ65" s="1" t="s">
        <v>80</v>
      </c>
      <c r="AK65">
        <v>-9.4769999999999993E-2</v>
      </c>
      <c r="AL65">
        <v>19.72</v>
      </c>
      <c r="AM65">
        <v>0.83</v>
      </c>
      <c r="AN65">
        <v>0.74</v>
      </c>
      <c r="AO65">
        <v>0.75</v>
      </c>
      <c r="AP65">
        <v>0.27</v>
      </c>
      <c r="AQ65">
        <v>1.8</v>
      </c>
      <c r="AR65">
        <v>0.57999999999999996</v>
      </c>
      <c r="AS65">
        <v>0.83</v>
      </c>
      <c r="AT65">
        <v>6.8</v>
      </c>
      <c r="AU65">
        <v>3.25</v>
      </c>
      <c r="AV65">
        <v>1.29</v>
      </c>
      <c r="AW65">
        <v>2.92</v>
      </c>
      <c r="AX65">
        <v>1.96</v>
      </c>
      <c r="AY65">
        <v>1.56</v>
      </c>
      <c r="AZ65">
        <v>1.1000000000000001</v>
      </c>
      <c r="BA65">
        <v>2.4500000000000002</v>
      </c>
      <c r="BB65">
        <v>1.21</v>
      </c>
      <c r="BC65">
        <v>1.88</v>
      </c>
      <c r="BE65" t="s">
        <v>81</v>
      </c>
      <c r="BF65" t="s">
        <v>81</v>
      </c>
      <c r="BG65">
        <v>14.09</v>
      </c>
      <c r="BH65" t="s">
        <v>81</v>
      </c>
      <c r="BI65">
        <v>0.22</v>
      </c>
      <c r="BJ65">
        <v>2.4300000000000002</v>
      </c>
      <c r="BK65">
        <v>1.42</v>
      </c>
      <c r="BL65">
        <v>1.41</v>
      </c>
      <c r="BM65" s="1" t="s">
        <v>82</v>
      </c>
      <c r="BN65">
        <v>46577.57</v>
      </c>
      <c r="BO65">
        <v>866197.3</v>
      </c>
      <c r="BP65">
        <v>2432292</v>
      </c>
      <c r="BQ65">
        <v>1514701</v>
      </c>
      <c r="BR65">
        <v>228875.7</v>
      </c>
      <c r="BS65">
        <v>356399.7</v>
      </c>
      <c r="BT65">
        <v>4222990</v>
      </c>
      <c r="BU65">
        <v>85603.839999999997</v>
      </c>
      <c r="BV65">
        <v>1391561</v>
      </c>
      <c r="BW65">
        <v>37285.64</v>
      </c>
      <c r="BX65">
        <v>1280545</v>
      </c>
      <c r="BY65">
        <v>8483071</v>
      </c>
      <c r="BZ65">
        <v>756.72</v>
      </c>
      <c r="CA65">
        <v>80</v>
      </c>
      <c r="CB65">
        <v>52423.54</v>
      </c>
      <c r="CC65">
        <v>30236.85</v>
      </c>
      <c r="CD65">
        <v>272294</v>
      </c>
      <c r="CE65">
        <v>4248.55</v>
      </c>
      <c r="CF65">
        <v>13599.08</v>
      </c>
      <c r="CG65">
        <v>6278.24</v>
      </c>
      <c r="CH65">
        <v>16324.25</v>
      </c>
      <c r="CI65">
        <v>12795.01</v>
      </c>
      <c r="CJ65">
        <v>3649.4</v>
      </c>
      <c r="CK65">
        <v>48144.47</v>
      </c>
      <c r="CL65">
        <v>266809.7</v>
      </c>
      <c r="CM65">
        <v>0</v>
      </c>
      <c r="CN65">
        <v>5.56</v>
      </c>
      <c r="CO65">
        <v>91.11</v>
      </c>
      <c r="CP65">
        <v>410.02</v>
      </c>
      <c r="CQ65">
        <v>138.88999999999999</v>
      </c>
      <c r="CR65">
        <v>166451.70000000001</v>
      </c>
      <c r="CS65">
        <v>2094430</v>
      </c>
      <c r="CT65">
        <v>120058</v>
      </c>
      <c r="CU65">
        <v>8783.14</v>
      </c>
      <c r="CV65">
        <v>56721.55</v>
      </c>
      <c r="CW65">
        <v>2872743</v>
      </c>
      <c r="CX65">
        <v>1173.43</v>
      </c>
      <c r="CY65">
        <v>963.41</v>
      </c>
      <c r="CZ65">
        <v>4514.92</v>
      </c>
      <c r="DC65" s="17">
        <f t="shared" si="26"/>
        <v>1.0204563990563302</v>
      </c>
      <c r="DD65" s="17">
        <f t="shared" si="27"/>
        <v>0.98141244851693521</v>
      </c>
      <c r="DE65" s="17">
        <f t="shared" si="28"/>
        <v>1.0204563990563302</v>
      </c>
      <c r="DF65" s="17">
        <f t="shared" si="29"/>
        <v>0.98141244851693521</v>
      </c>
      <c r="DG65" s="17">
        <f t="shared" si="30"/>
        <v>0.98628433982406116</v>
      </c>
      <c r="DH65" s="17">
        <f t="shared" si="31"/>
        <v>0.95720056559853472</v>
      </c>
      <c r="DI65" s="17">
        <f t="shared" si="32"/>
        <v>0.94587742895187255</v>
      </c>
      <c r="DJ65" s="17">
        <f t="shared" si="33"/>
        <v>0.99684824554556484</v>
      </c>
      <c r="DK65" s="17">
        <f t="shared" si="34"/>
        <v>0.82728558159021193</v>
      </c>
      <c r="DL65" s="17">
        <f t="shared" si="35"/>
        <v>1.006895026446941</v>
      </c>
    </row>
    <row r="66" spans="1:116" x14ac:dyDescent="0.2">
      <c r="A66" t="s">
        <v>158</v>
      </c>
      <c r="B66" t="s">
        <v>159</v>
      </c>
      <c r="D66" s="3">
        <v>44531</v>
      </c>
      <c r="E66" s="4">
        <v>0.77013888888888893</v>
      </c>
      <c r="F66">
        <v>3106</v>
      </c>
      <c r="G66" t="s">
        <v>77</v>
      </c>
      <c r="H66" s="1" t="s">
        <v>78</v>
      </c>
      <c r="I66" s="37">
        <v>6.7910000000000002E-3</v>
      </c>
      <c r="J66">
        <v>196.6</v>
      </c>
      <c r="K66">
        <v>186.1</v>
      </c>
      <c r="L66">
        <v>188.9</v>
      </c>
      <c r="M66">
        <v>37.78</v>
      </c>
      <c r="N66">
        <v>2292</v>
      </c>
      <c r="O66">
        <v>2115</v>
      </c>
      <c r="P66">
        <v>2220</v>
      </c>
      <c r="Q66">
        <v>0.76759999999999995</v>
      </c>
      <c r="R66">
        <v>0.65510000000000002</v>
      </c>
      <c r="S66">
        <v>3.16</v>
      </c>
      <c r="T66">
        <v>85.51</v>
      </c>
      <c r="U66">
        <v>90.83</v>
      </c>
      <c r="V66">
        <v>0.87360000000000004</v>
      </c>
      <c r="W66">
        <v>1.93</v>
      </c>
      <c r="X66">
        <v>1.99</v>
      </c>
      <c r="Y66">
        <v>9.0760000000000005</v>
      </c>
      <c r="Z66">
        <v>9.3510000000000009</v>
      </c>
      <c r="AA66" s="38" t="s">
        <v>79</v>
      </c>
      <c r="AB66" s="37">
        <v>-2.2479999999999999E-4</v>
      </c>
      <c r="AC66" s="37">
        <v>0.22750000000000001</v>
      </c>
      <c r="AD66">
        <v>0.66790000000000005</v>
      </c>
      <c r="AE66" s="37">
        <v>7.3209999999999997E-2</v>
      </c>
      <c r="AF66">
        <v>12.14</v>
      </c>
      <c r="AG66">
        <v>4.117</v>
      </c>
      <c r="AH66">
        <v>4.2389999999999999</v>
      </c>
      <c r="AI66">
        <v>0.22559999999999999</v>
      </c>
      <c r="AJ66" s="1" t="s">
        <v>80</v>
      </c>
      <c r="AK66">
        <v>6.7910000000000002E-3</v>
      </c>
      <c r="AL66">
        <v>75.760000000000005</v>
      </c>
      <c r="AM66">
        <v>1.37</v>
      </c>
      <c r="AN66">
        <v>1.23</v>
      </c>
      <c r="AO66">
        <v>0.91</v>
      </c>
      <c r="AP66">
        <v>0.56999999999999995</v>
      </c>
      <c r="AQ66">
        <v>1.8</v>
      </c>
      <c r="AR66">
        <v>0.42</v>
      </c>
      <c r="AS66">
        <v>0.46</v>
      </c>
      <c r="AT66">
        <v>13.97</v>
      </c>
      <c r="AU66">
        <v>26.38</v>
      </c>
      <c r="AV66">
        <v>0.69</v>
      </c>
      <c r="AW66">
        <v>1.1299999999999999</v>
      </c>
      <c r="AX66">
        <v>1.36</v>
      </c>
      <c r="AY66">
        <v>0.71</v>
      </c>
      <c r="AZ66">
        <v>1.1499999999999999</v>
      </c>
      <c r="BA66">
        <v>1.31</v>
      </c>
      <c r="BB66">
        <v>1.8</v>
      </c>
      <c r="BC66">
        <v>0.55000000000000004</v>
      </c>
      <c r="BE66" t="s">
        <v>81</v>
      </c>
      <c r="BF66" t="s">
        <v>81</v>
      </c>
      <c r="BG66">
        <v>5.5</v>
      </c>
      <c r="BH66">
        <v>94.13</v>
      </c>
      <c r="BI66">
        <v>0.53</v>
      </c>
      <c r="BJ66">
        <v>1.08</v>
      </c>
      <c r="BK66">
        <v>1.52</v>
      </c>
      <c r="BL66">
        <v>1.97</v>
      </c>
      <c r="BM66" s="1" t="s">
        <v>82</v>
      </c>
      <c r="BN66">
        <v>51412.19</v>
      </c>
      <c r="BO66">
        <v>859278</v>
      </c>
      <c r="BP66">
        <v>8730915</v>
      </c>
      <c r="BQ66">
        <v>5536078</v>
      </c>
      <c r="BR66">
        <v>856307.6</v>
      </c>
      <c r="BS66">
        <v>1456544</v>
      </c>
      <c r="BT66">
        <v>9805359</v>
      </c>
      <c r="BU66">
        <v>199548.5</v>
      </c>
      <c r="BV66">
        <v>3228969</v>
      </c>
      <c r="BW66">
        <v>36915.449999999997</v>
      </c>
      <c r="BX66">
        <v>1276714</v>
      </c>
      <c r="BY66">
        <v>8461888</v>
      </c>
      <c r="BZ66">
        <v>980.09</v>
      </c>
      <c r="CA66">
        <v>100</v>
      </c>
      <c r="CB66">
        <v>166418.5</v>
      </c>
      <c r="CC66">
        <v>75904.320000000007</v>
      </c>
      <c r="CD66">
        <v>686135.6</v>
      </c>
      <c r="CE66">
        <v>7729</v>
      </c>
      <c r="CF66">
        <v>38124.589999999997</v>
      </c>
      <c r="CG66">
        <v>18296.61</v>
      </c>
      <c r="CH66">
        <v>42859.34</v>
      </c>
      <c r="CI66">
        <v>31870.63</v>
      </c>
      <c r="CJ66">
        <v>3569.74</v>
      </c>
      <c r="CK66">
        <v>47481.96</v>
      </c>
      <c r="CL66">
        <v>264332</v>
      </c>
      <c r="CM66">
        <v>0</v>
      </c>
      <c r="CN66">
        <v>6.67</v>
      </c>
      <c r="CO66">
        <v>78.89</v>
      </c>
      <c r="CP66">
        <v>360.02</v>
      </c>
      <c r="CQ66">
        <v>145.56</v>
      </c>
      <c r="CR66">
        <v>641348.69999999995</v>
      </c>
      <c r="CS66">
        <v>2078895</v>
      </c>
      <c r="CT66">
        <v>119490.2</v>
      </c>
      <c r="CU66">
        <v>33428.32</v>
      </c>
      <c r="CV66">
        <v>215926</v>
      </c>
      <c r="CW66">
        <v>2835593</v>
      </c>
      <c r="CX66">
        <v>3318.33</v>
      </c>
      <c r="CY66">
        <v>2760.39</v>
      </c>
      <c r="CZ66">
        <v>12807.36</v>
      </c>
      <c r="DC66" s="17">
        <f t="shared" si="26"/>
        <v>1.0103248107460137</v>
      </c>
      <c r="DD66" s="17">
        <f t="shared" si="27"/>
        <v>0.97847636185831066</v>
      </c>
      <c r="DE66" s="17">
        <f t="shared" si="28"/>
        <v>1.0103248107460137</v>
      </c>
      <c r="DF66" s="17">
        <f t="shared" si="29"/>
        <v>0.97847636185831066</v>
      </c>
      <c r="DG66" s="17">
        <f t="shared" si="30"/>
        <v>0.96475548288582891</v>
      </c>
      <c r="DH66" s="17">
        <f t="shared" si="31"/>
        <v>0.94402864893365745</v>
      </c>
      <c r="DI66" s="17">
        <f t="shared" si="32"/>
        <v>0.9370936384610693</v>
      </c>
      <c r="DJ66" s="17">
        <f t="shared" si="33"/>
        <v>0.9894543304972937</v>
      </c>
      <c r="DK66" s="17">
        <f t="shared" si="34"/>
        <v>0.82337303304511766</v>
      </c>
      <c r="DL66" s="17">
        <f t="shared" si="35"/>
        <v>0.99387396948761531</v>
      </c>
    </row>
    <row r="67" spans="1:116" x14ac:dyDescent="0.2">
      <c r="A67" t="s">
        <v>160</v>
      </c>
      <c r="B67" t="s">
        <v>161</v>
      </c>
      <c r="D67" s="3">
        <v>44531</v>
      </c>
      <c r="E67" s="4">
        <v>0.77430555555555547</v>
      </c>
      <c r="F67">
        <v>3107</v>
      </c>
      <c r="G67" t="s">
        <v>77</v>
      </c>
      <c r="H67" s="1" t="s">
        <v>78</v>
      </c>
      <c r="I67" s="37">
        <v>-4.1770000000000002E-3</v>
      </c>
      <c r="J67">
        <v>294.2</v>
      </c>
      <c r="K67">
        <v>274.8</v>
      </c>
      <c r="L67">
        <v>283.89999999999998</v>
      </c>
      <c r="M67">
        <v>2.04</v>
      </c>
      <c r="N67">
        <v>1862</v>
      </c>
      <c r="O67">
        <v>1742</v>
      </c>
      <c r="P67">
        <v>1817</v>
      </c>
      <c r="Q67">
        <v>0.55889999999999995</v>
      </c>
      <c r="R67">
        <v>0.55979999999999996</v>
      </c>
      <c r="S67">
        <v>2.7170000000000001</v>
      </c>
      <c r="T67">
        <v>41.08</v>
      </c>
      <c r="U67">
        <v>43.37</v>
      </c>
      <c r="V67">
        <v>0.57499999999999996</v>
      </c>
      <c r="W67">
        <v>0.62509999999999999</v>
      </c>
      <c r="X67">
        <v>0.62090000000000001</v>
      </c>
      <c r="Y67">
        <v>1.792</v>
      </c>
      <c r="Z67">
        <v>2.0699999999999998</v>
      </c>
      <c r="AA67" s="37">
        <v>0.33560000000000001</v>
      </c>
      <c r="AB67" s="37">
        <v>6.7790000000000005E-4</v>
      </c>
      <c r="AC67">
        <v>5.54</v>
      </c>
      <c r="AD67">
        <v>0.66039999999999999</v>
      </c>
      <c r="AE67" s="37">
        <v>5.2949999999999997E-2</v>
      </c>
      <c r="AF67">
        <v>11.5</v>
      </c>
      <c r="AG67">
        <v>3.8250000000000002</v>
      </c>
      <c r="AH67">
        <v>3.96</v>
      </c>
      <c r="AI67">
        <v>0.10390000000000001</v>
      </c>
      <c r="AJ67" s="1" t="s">
        <v>80</v>
      </c>
      <c r="AK67">
        <v>-4.1770000000000002E-3</v>
      </c>
      <c r="AL67" t="s">
        <v>81</v>
      </c>
      <c r="AM67">
        <v>1.0900000000000001</v>
      </c>
      <c r="AN67">
        <v>0.78</v>
      </c>
      <c r="AO67">
        <v>0.59</v>
      </c>
      <c r="AP67">
        <v>0.63</v>
      </c>
      <c r="AQ67">
        <v>2.83</v>
      </c>
      <c r="AR67">
        <v>0.79</v>
      </c>
      <c r="AS67">
        <v>1.1000000000000001</v>
      </c>
      <c r="AT67">
        <v>2.85</v>
      </c>
      <c r="AU67">
        <v>11.45</v>
      </c>
      <c r="AV67">
        <v>1.08</v>
      </c>
      <c r="AW67">
        <v>2.19</v>
      </c>
      <c r="AX67">
        <v>1.29</v>
      </c>
      <c r="AY67">
        <v>3.03</v>
      </c>
      <c r="AZ67">
        <v>1.25</v>
      </c>
      <c r="BA67">
        <v>3.78</v>
      </c>
      <c r="BB67">
        <v>2.61</v>
      </c>
      <c r="BC67">
        <v>3.19</v>
      </c>
      <c r="BD67" t="s">
        <v>81</v>
      </c>
      <c r="BE67" t="s">
        <v>81</v>
      </c>
      <c r="BF67">
        <v>45.23</v>
      </c>
      <c r="BG67">
        <v>5.34</v>
      </c>
      <c r="BH67">
        <v>84.74</v>
      </c>
      <c r="BI67">
        <v>0.49</v>
      </c>
      <c r="BJ67">
        <v>1.52</v>
      </c>
      <c r="BK67">
        <v>0.59</v>
      </c>
      <c r="BL67">
        <v>3.44</v>
      </c>
      <c r="BM67" s="1" t="s">
        <v>82</v>
      </c>
      <c r="BN67">
        <v>51383.28</v>
      </c>
      <c r="BO67">
        <v>876693.4</v>
      </c>
      <c r="BP67">
        <v>13081370</v>
      </c>
      <c r="BQ67">
        <v>8243967</v>
      </c>
      <c r="BR67">
        <v>1297048</v>
      </c>
      <c r="BS67">
        <v>102119.9</v>
      </c>
      <c r="BT67">
        <v>8053039</v>
      </c>
      <c r="BU67">
        <v>166060.6</v>
      </c>
      <c r="BV67">
        <v>2669957</v>
      </c>
      <c r="BW67">
        <v>36951.79</v>
      </c>
      <c r="BX67">
        <v>1289623</v>
      </c>
      <c r="BY67">
        <v>8545638</v>
      </c>
      <c r="BZ67">
        <v>733.38</v>
      </c>
      <c r="CA67">
        <v>86.67</v>
      </c>
      <c r="CB67">
        <v>144768.70000000001</v>
      </c>
      <c r="CC67">
        <v>36529.26</v>
      </c>
      <c r="CD67">
        <v>331220.7</v>
      </c>
      <c r="CE67">
        <v>5195.55</v>
      </c>
      <c r="CF67">
        <v>12744.95</v>
      </c>
      <c r="CG67">
        <v>5872.52</v>
      </c>
      <c r="CH67">
        <v>8791.93</v>
      </c>
      <c r="CI67">
        <v>8159.26</v>
      </c>
      <c r="CJ67">
        <v>3581.97</v>
      </c>
      <c r="CK67">
        <v>48225.16</v>
      </c>
      <c r="CL67">
        <v>268416.2</v>
      </c>
      <c r="CM67">
        <v>1.1100000000000001</v>
      </c>
      <c r="CN67">
        <v>6.67</v>
      </c>
      <c r="CO67">
        <v>120.01</v>
      </c>
      <c r="CP67">
        <v>362.24</v>
      </c>
      <c r="CQ67">
        <v>140.01</v>
      </c>
      <c r="CR67">
        <v>616920.30000000005</v>
      </c>
      <c r="CS67">
        <v>2101243</v>
      </c>
      <c r="CT67">
        <v>120754.3</v>
      </c>
      <c r="CU67">
        <v>31390.12</v>
      </c>
      <c r="CV67">
        <v>203910.8</v>
      </c>
      <c r="CW67">
        <v>2861842</v>
      </c>
      <c r="CX67">
        <v>1495.7</v>
      </c>
      <c r="CY67">
        <v>1283.44</v>
      </c>
      <c r="CZ67">
        <v>6005.22</v>
      </c>
      <c r="DC67" s="17">
        <f t="shared" si="26"/>
        <v>1.0113193862861336</v>
      </c>
      <c r="DD67" s="17">
        <f t="shared" si="27"/>
        <v>0.9883698472867064</v>
      </c>
      <c r="DE67" s="17">
        <f t="shared" si="28"/>
        <v>1.0113193862861336</v>
      </c>
      <c r="DF67" s="17">
        <f t="shared" si="29"/>
        <v>0.9883698472867064</v>
      </c>
      <c r="DG67" s="17">
        <f t="shared" si="30"/>
        <v>0.96806075429374472</v>
      </c>
      <c r="DH67" s="17">
        <f t="shared" si="31"/>
        <v>0.95880483112764225</v>
      </c>
      <c r="DI67" s="17">
        <f t="shared" si="32"/>
        <v>0.95157269448986159</v>
      </c>
      <c r="DJ67" s="17">
        <f t="shared" si="33"/>
        <v>1.000090906840954</v>
      </c>
      <c r="DK67" s="17">
        <f t="shared" si="34"/>
        <v>0.83208358714137276</v>
      </c>
      <c r="DL67" s="17">
        <f t="shared" si="35"/>
        <v>1.0030742312406526</v>
      </c>
    </row>
    <row r="68" spans="1:116" x14ac:dyDescent="0.2">
      <c r="A68" t="s">
        <v>162</v>
      </c>
      <c r="B68" t="s">
        <v>163</v>
      </c>
      <c r="D68" s="3">
        <v>44531</v>
      </c>
      <c r="E68" s="4">
        <v>0.77777777777777779</v>
      </c>
      <c r="F68">
        <v>3108</v>
      </c>
      <c r="G68" t="s">
        <v>77</v>
      </c>
      <c r="H68" s="1" t="s">
        <v>78</v>
      </c>
      <c r="I68">
        <v>0.17449999999999999</v>
      </c>
      <c r="J68">
        <v>757.6</v>
      </c>
      <c r="K68">
        <v>683.4</v>
      </c>
      <c r="L68">
        <v>698</v>
      </c>
      <c r="M68">
        <v>117.6</v>
      </c>
      <c r="N68">
        <v>3730</v>
      </c>
      <c r="O68">
        <v>3476</v>
      </c>
      <c r="P68">
        <v>3602</v>
      </c>
      <c r="Q68">
        <v>1.643</v>
      </c>
      <c r="R68">
        <v>1.6</v>
      </c>
      <c r="S68">
        <v>5.88</v>
      </c>
      <c r="T68">
        <v>296.89999999999998</v>
      </c>
      <c r="U68">
        <v>310.89999999999998</v>
      </c>
      <c r="V68">
        <v>1.8420000000000001</v>
      </c>
      <c r="W68">
        <v>3.2629999999999999</v>
      </c>
      <c r="X68">
        <v>3.339</v>
      </c>
      <c r="Y68">
        <v>7.67</v>
      </c>
      <c r="Z68">
        <v>8.1010000000000009</v>
      </c>
      <c r="AA68" s="38" t="s">
        <v>79</v>
      </c>
      <c r="AB68">
        <v>4.9160000000000002E-2</v>
      </c>
      <c r="AC68" s="37">
        <v>0.80549999999999999</v>
      </c>
      <c r="AD68">
        <v>1.1579999999999999</v>
      </c>
      <c r="AE68">
        <v>8.659E-2</v>
      </c>
      <c r="AF68">
        <v>21.1</v>
      </c>
      <c r="AG68">
        <v>7.8109999999999999</v>
      </c>
      <c r="AH68">
        <v>8.0079999999999991</v>
      </c>
      <c r="AI68">
        <v>0.55130000000000001</v>
      </c>
      <c r="AJ68" s="1" t="s">
        <v>80</v>
      </c>
      <c r="AK68">
        <v>0.17449999999999999</v>
      </c>
      <c r="AL68">
        <v>4.9000000000000004</v>
      </c>
      <c r="AM68">
        <v>0.49</v>
      </c>
      <c r="AN68">
        <v>0.31</v>
      </c>
      <c r="AO68">
        <v>0.9</v>
      </c>
      <c r="AP68">
        <v>0.77</v>
      </c>
      <c r="AQ68">
        <v>2.06</v>
      </c>
      <c r="AR68">
        <v>0.73</v>
      </c>
      <c r="AS68">
        <v>0.46</v>
      </c>
      <c r="AT68">
        <v>8.2899999999999991</v>
      </c>
      <c r="AU68">
        <v>11.09</v>
      </c>
      <c r="AV68">
        <v>1.23</v>
      </c>
      <c r="AW68">
        <v>2.56</v>
      </c>
      <c r="AX68">
        <v>1.6</v>
      </c>
      <c r="AY68">
        <v>1.1100000000000001</v>
      </c>
      <c r="AZ68">
        <v>0.5</v>
      </c>
      <c r="BA68">
        <v>1.05</v>
      </c>
      <c r="BB68">
        <v>0.7</v>
      </c>
      <c r="BC68">
        <v>1.32</v>
      </c>
      <c r="BE68">
        <v>44.71</v>
      </c>
      <c r="BF68">
        <v>75.099999999999994</v>
      </c>
      <c r="BG68">
        <v>1.35</v>
      </c>
      <c r="BH68">
        <v>44.24</v>
      </c>
      <c r="BI68">
        <v>0.54</v>
      </c>
      <c r="BJ68">
        <v>1.27</v>
      </c>
      <c r="BK68">
        <v>1.25</v>
      </c>
      <c r="BL68">
        <v>0.37</v>
      </c>
      <c r="BM68" s="1" t="s">
        <v>82</v>
      </c>
      <c r="BN68">
        <v>60088.84</v>
      </c>
      <c r="BO68">
        <v>880252.1</v>
      </c>
      <c r="BP68">
        <v>33271490</v>
      </c>
      <c r="BQ68">
        <v>20430660</v>
      </c>
      <c r="BR68">
        <v>3176874</v>
      </c>
      <c r="BS68">
        <v>4522412</v>
      </c>
      <c r="BT68">
        <v>16449520</v>
      </c>
      <c r="BU68">
        <v>330552.3</v>
      </c>
      <c r="BV68">
        <v>5277474</v>
      </c>
      <c r="BW68">
        <v>37391.480000000003</v>
      </c>
      <c r="BX68">
        <v>1317020</v>
      </c>
      <c r="BY68">
        <v>8533174</v>
      </c>
      <c r="BZ68">
        <v>2038</v>
      </c>
      <c r="CA68">
        <v>237.79</v>
      </c>
      <c r="CB68">
        <v>310980.09999999998</v>
      </c>
      <c r="CC68">
        <v>266709.09999999998</v>
      </c>
      <c r="CD68">
        <v>2422053</v>
      </c>
      <c r="CE68">
        <v>16507.75</v>
      </c>
      <c r="CF68">
        <v>65470.879999999997</v>
      </c>
      <c r="CG68">
        <v>31202.36</v>
      </c>
      <c r="CH68">
        <v>36945.019999999997</v>
      </c>
      <c r="CI68">
        <v>28300.93</v>
      </c>
      <c r="CJ68">
        <v>3616.42</v>
      </c>
      <c r="CK68">
        <v>48905.45</v>
      </c>
      <c r="CL68">
        <v>269301.8</v>
      </c>
      <c r="CM68">
        <v>0</v>
      </c>
      <c r="CN68">
        <v>16.670000000000002</v>
      </c>
      <c r="CO68">
        <v>84.45</v>
      </c>
      <c r="CP68">
        <v>593.37</v>
      </c>
      <c r="CQ68">
        <v>153.34</v>
      </c>
      <c r="CR68">
        <v>1135123</v>
      </c>
      <c r="CS68">
        <v>2078723</v>
      </c>
      <c r="CT68">
        <v>121041.8</v>
      </c>
      <c r="CU68">
        <v>63394.26</v>
      </c>
      <c r="CV68">
        <v>407651.4</v>
      </c>
      <c r="CW68">
        <v>2852730</v>
      </c>
      <c r="CX68">
        <v>8193.9699999999993</v>
      </c>
      <c r="CY68">
        <v>6751.98</v>
      </c>
      <c r="CZ68">
        <v>31364.6</v>
      </c>
      <c r="DC68" s="17">
        <f t="shared" si="26"/>
        <v>1.0233530934747745</v>
      </c>
      <c r="DD68" s="17">
        <f t="shared" si="27"/>
        <v>1.0093669671474053</v>
      </c>
      <c r="DE68" s="17">
        <f t="shared" si="28"/>
        <v>1.0233530934747745</v>
      </c>
      <c r="DF68" s="17">
        <f t="shared" si="29"/>
        <v>1.0093669671474053</v>
      </c>
      <c r="DG68" s="17">
        <f t="shared" si="30"/>
        <v>0.97737118765455455</v>
      </c>
      <c r="DH68" s="17">
        <f t="shared" si="31"/>
        <v>0.97233024687676195</v>
      </c>
      <c r="DI68" s="17">
        <f t="shared" si="32"/>
        <v>0.9547122694418958</v>
      </c>
      <c r="DJ68" s="17">
        <f t="shared" si="33"/>
        <v>0.98937246674523049</v>
      </c>
      <c r="DK68" s="17">
        <f t="shared" si="34"/>
        <v>0.83406466799152179</v>
      </c>
      <c r="DL68" s="17">
        <f t="shared" si="35"/>
        <v>0.99988047966559546</v>
      </c>
    </row>
    <row r="69" spans="1:116" x14ac:dyDescent="0.2">
      <c r="A69" t="s">
        <v>164</v>
      </c>
      <c r="B69" t="s">
        <v>165</v>
      </c>
      <c r="D69" s="3">
        <v>44531</v>
      </c>
      <c r="E69" s="4">
        <v>0.78125</v>
      </c>
      <c r="F69">
        <v>3109</v>
      </c>
      <c r="G69" t="s">
        <v>77</v>
      </c>
      <c r="H69" s="1" t="s">
        <v>78</v>
      </c>
      <c r="I69">
        <v>0.26240000000000002</v>
      </c>
      <c r="J69">
        <v>1116</v>
      </c>
      <c r="K69">
        <v>954.9</v>
      </c>
      <c r="L69">
        <v>968.7</v>
      </c>
      <c r="M69">
        <v>20.45</v>
      </c>
      <c r="N69">
        <v>3668</v>
      </c>
      <c r="O69">
        <v>3420</v>
      </c>
      <c r="P69">
        <v>3510</v>
      </c>
      <c r="Q69">
        <v>2.1139999999999999</v>
      </c>
      <c r="R69">
        <v>2.21</v>
      </c>
      <c r="S69">
        <v>4.6520000000000001</v>
      </c>
      <c r="T69">
        <v>196.9</v>
      </c>
      <c r="U69">
        <v>210.1</v>
      </c>
      <c r="V69">
        <v>1.56</v>
      </c>
      <c r="W69">
        <v>3.2890000000000001</v>
      </c>
      <c r="X69">
        <v>3.2869999999999999</v>
      </c>
      <c r="Y69">
        <v>6.6849999999999996</v>
      </c>
      <c r="Z69">
        <v>7.2190000000000003</v>
      </c>
      <c r="AA69" s="39" t="s">
        <v>166</v>
      </c>
      <c r="AB69">
        <v>3.6900000000000002E-2</v>
      </c>
      <c r="AC69" s="37">
        <v>2.222</v>
      </c>
      <c r="AD69">
        <v>0.86109999999999998</v>
      </c>
      <c r="AE69">
        <v>0.1082</v>
      </c>
      <c r="AF69">
        <v>27.21</v>
      </c>
      <c r="AG69">
        <v>7.9119999999999999</v>
      </c>
      <c r="AH69">
        <v>8.1300000000000008</v>
      </c>
      <c r="AI69">
        <v>0.3281</v>
      </c>
      <c r="AJ69" s="1" t="s">
        <v>80</v>
      </c>
      <c r="AK69">
        <v>0.26240000000000002</v>
      </c>
      <c r="AL69">
        <v>3.43</v>
      </c>
      <c r="AM69">
        <v>0.85</v>
      </c>
      <c r="AN69">
        <v>0.48</v>
      </c>
      <c r="AO69">
        <v>0.9</v>
      </c>
      <c r="AP69">
        <v>1.38</v>
      </c>
      <c r="AQ69">
        <v>2.27</v>
      </c>
      <c r="AR69">
        <v>0.66</v>
      </c>
      <c r="AS69">
        <v>0.66</v>
      </c>
      <c r="AT69">
        <v>7.2</v>
      </c>
      <c r="AU69">
        <v>8.6199999999999992</v>
      </c>
      <c r="AV69">
        <v>0.75</v>
      </c>
      <c r="AW69">
        <v>3.37</v>
      </c>
      <c r="AX69">
        <v>1.23</v>
      </c>
      <c r="AY69">
        <v>1.62</v>
      </c>
      <c r="AZ69">
        <v>0.51</v>
      </c>
      <c r="BA69">
        <v>0.65</v>
      </c>
      <c r="BB69">
        <v>2.13</v>
      </c>
      <c r="BC69">
        <v>1.95</v>
      </c>
      <c r="BE69">
        <v>79.38</v>
      </c>
      <c r="BF69">
        <v>44.79</v>
      </c>
      <c r="BG69">
        <v>4.92</v>
      </c>
      <c r="BH69">
        <v>45.67</v>
      </c>
      <c r="BI69">
        <v>0.45</v>
      </c>
      <c r="BJ69">
        <v>0.3</v>
      </c>
      <c r="BK69">
        <v>0.95</v>
      </c>
      <c r="BL69">
        <v>1.6</v>
      </c>
      <c r="BM69" s="1" t="s">
        <v>82</v>
      </c>
      <c r="BN69">
        <v>64717.14</v>
      </c>
      <c r="BO69">
        <v>876573.2</v>
      </c>
      <c r="BP69">
        <v>49147700</v>
      </c>
      <c r="BQ69">
        <v>28672170</v>
      </c>
      <c r="BR69">
        <v>4427616</v>
      </c>
      <c r="BS69">
        <v>809985.3</v>
      </c>
      <c r="BT69">
        <v>15830460</v>
      </c>
      <c r="BU69">
        <v>326785.7</v>
      </c>
      <c r="BV69">
        <v>5167831</v>
      </c>
      <c r="BW69">
        <v>37731.25</v>
      </c>
      <c r="BX69">
        <v>1288068</v>
      </c>
      <c r="BY69">
        <v>8574139</v>
      </c>
      <c r="BZ69">
        <v>2624.87</v>
      </c>
      <c r="CA69">
        <v>328.9</v>
      </c>
      <c r="CB69">
        <v>247533.2</v>
      </c>
      <c r="CC69">
        <v>178431.7</v>
      </c>
      <c r="CD69">
        <v>1600695</v>
      </c>
      <c r="CE69">
        <v>13943.87</v>
      </c>
      <c r="CF69">
        <v>65748.800000000003</v>
      </c>
      <c r="CG69">
        <v>30611.22</v>
      </c>
      <c r="CH69">
        <v>32118.959999999999</v>
      </c>
      <c r="CI69">
        <v>25271.93</v>
      </c>
      <c r="CJ69">
        <v>3656.44</v>
      </c>
      <c r="CK69">
        <v>47966.78</v>
      </c>
      <c r="CL69">
        <v>268363.5</v>
      </c>
      <c r="CM69">
        <v>0</v>
      </c>
      <c r="CN69">
        <v>14.45</v>
      </c>
      <c r="CO69">
        <v>96.67</v>
      </c>
      <c r="CP69">
        <v>450.02</v>
      </c>
      <c r="CQ69">
        <v>161.12</v>
      </c>
      <c r="CR69">
        <v>1458655</v>
      </c>
      <c r="CS69">
        <v>2087423</v>
      </c>
      <c r="CT69">
        <v>122169.1</v>
      </c>
      <c r="CU69">
        <v>64483.74</v>
      </c>
      <c r="CV69">
        <v>415602</v>
      </c>
      <c r="CW69">
        <v>2873739</v>
      </c>
      <c r="CX69">
        <v>4894.43</v>
      </c>
      <c r="CY69">
        <v>4123.04</v>
      </c>
      <c r="CZ69">
        <v>18837.080000000002</v>
      </c>
      <c r="DC69" s="17">
        <f t="shared" si="26"/>
        <v>1.0326521284573407</v>
      </c>
      <c r="DD69" s="17">
        <f t="shared" si="27"/>
        <v>0.98717809193453698</v>
      </c>
      <c r="DE69" s="17">
        <f t="shared" si="28"/>
        <v>1.0326521284573407</v>
      </c>
      <c r="DF69" s="17">
        <f t="shared" si="29"/>
        <v>0.98717809193453698</v>
      </c>
      <c r="DG69" s="17">
        <f t="shared" si="30"/>
        <v>0.98818696539329487</v>
      </c>
      <c r="DH69" s="17">
        <f t="shared" si="31"/>
        <v>0.95366776175831791</v>
      </c>
      <c r="DI69" s="17">
        <f t="shared" si="32"/>
        <v>0.95138586567327144</v>
      </c>
      <c r="DJ69" s="17">
        <f t="shared" si="33"/>
        <v>0.99351324955308107</v>
      </c>
      <c r="DK69" s="17">
        <f t="shared" si="34"/>
        <v>0.84183257213890594</v>
      </c>
      <c r="DL69" s="17">
        <f t="shared" si="35"/>
        <v>1.0072441239632663</v>
      </c>
    </row>
    <row r="70" spans="1:116" x14ac:dyDescent="0.2">
      <c r="A70" t="s">
        <v>167</v>
      </c>
      <c r="B70" t="s">
        <v>168</v>
      </c>
      <c r="D70" s="3">
        <v>44531</v>
      </c>
      <c r="E70" s="4">
        <v>0.78472222222222221</v>
      </c>
      <c r="F70">
        <v>3110</v>
      </c>
      <c r="G70" t="s">
        <v>77</v>
      </c>
      <c r="H70" s="1" t="s">
        <v>78</v>
      </c>
      <c r="I70">
        <v>0.24049999999999999</v>
      </c>
      <c r="J70">
        <v>1085</v>
      </c>
      <c r="K70">
        <v>912.7</v>
      </c>
      <c r="L70">
        <v>925.3</v>
      </c>
      <c r="M70">
        <v>58.91</v>
      </c>
      <c r="N70">
        <v>3410</v>
      </c>
      <c r="O70">
        <v>3194</v>
      </c>
      <c r="P70">
        <v>3296</v>
      </c>
      <c r="Q70">
        <v>3.194</v>
      </c>
      <c r="R70">
        <v>3.2970000000000002</v>
      </c>
      <c r="S70">
        <v>5.1890000000000001</v>
      </c>
      <c r="T70">
        <v>276.2</v>
      </c>
      <c r="U70">
        <v>296.2</v>
      </c>
      <c r="V70">
        <v>3.2210000000000001</v>
      </c>
      <c r="W70">
        <v>4.7359999999999998</v>
      </c>
      <c r="X70">
        <v>4.83</v>
      </c>
      <c r="Y70">
        <v>9.7639999999999993</v>
      </c>
      <c r="Z70">
        <v>10.210000000000001</v>
      </c>
      <c r="AA70" s="38" t="s">
        <v>79</v>
      </c>
      <c r="AB70">
        <v>4.6429999999999999E-2</v>
      </c>
      <c r="AC70" s="37">
        <v>2.867</v>
      </c>
      <c r="AD70">
        <v>0.86950000000000005</v>
      </c>
      <c r="AE70">
        <v>0.16400000000000001</v>
      </c>
      <c r="AF70">
        <v>22.16</v>
      </c>
      <c r="AG70">
        <v>6.3369999999999997</v>
      </c>
      <c r="AH70">
        <v>6.4960000000000004</v>
      </c>
      <c r="AI70">
        <v>0.32940000000000003</v>
      </c>
      <c r="AJ70" s="1" t="s">
        <v>80</v>
      </c>
      <c r="AK70">
        <v>0.24049999999999999</v>
      </c>
      <c r="AL70">
        <v>7.41</v>
      </c>
      <c r="AM70">
        <v>1</v>
      </c>
      <c r="AN70">
        <v>1.06</v>
      </c>
      <c r="AO70">
        <v>0.7</v>
      </c>
      <c r="AP70">
        <v>0.2</v>
      </c>
      <c r="AQ70">
        <v>3.08</v>
      </c>
      <c r="AR70">
        <v>0.51</v>
      </c>
      <c r="AS70">
        <v>0.57999999999999996</v>
      </c>
      <c r="AT70">
        <v>2.4500000000000002</v>
      </c>
      <c r="AU70">
        <v>10.09</v>
      </c>
      <c r="AV70">
        <v>1.1599999999999999</v>
      </c>
      <c r="AW70">
        <v>2.4500000000000002</v>
      </c>
      <c r="AX70">
        <v>2.52</v>
      </c>
      <c r="AY70">
        <v>0.82</v>
      </c>
      <c r="AZ70">
        <v>0.5</v>
      </c>
      <c r="BA70">
        <v>1.1299999999999999</v>
      </c>
      <c r="BB70">
        <v>0.88</v>
      </c>
      <c r="BC70">
        <v>0.63</v>
      </c>
      <c r="BE70">
        <v>37.950000000000003</v>
      </c>
      <c r="BF70">
        <v>83.12</v>
      </c>
      <c r="BG70">
        <v>9.6300000000000008</v>
      </c>
      <c r="BH70">
        <v>38.380000000000003</v>
      </c>
      <c r="BI70">
        <v>1.17</v>
      </c>
      <c r="BJ70">
        <v>1.0900000000000001</v>
      </c>
      <c r="BK70">
        <v>0.09</v>
      </c>
      <c r="BL70">
        <v>0.45</v>
      </c>
      <c r="BM70" s="1" t="s">
        <v>82</v>
      </c>
      <c r="BN70">
        <v>63540.77</v>
      </c>
      <c r="BO70">
        <v>872900.6</v>
      </c>
      <c r="BP70">
        <v>47698440</v>
      </c>
      <c r="BQ70">
        <v>27365410</v>
      </c>
      <c r="BR70">
        <v>4223310</v>
      </c>
      <c r="BS70">
        <v>2284505</v>
      </c>
      <c r="BT70">
        <v>14500930</v>
      </c>
      <c r="BU70">
        <v>304772.59999999998</v>
      </c>
      <c r="BV70">
        <v>4845482</v>
      </c>
      <c r="BW70">
        <v>37661.769999999997</v>
      </c>
      <c r="BX70">
        <v>1267789</v>
      </c>
      <c r="BY70">
        <v>8561455</v>
      </c>
      <c r="BZ70">
        <v>3922.29</v>
      </c>
      <c r="CA70">
        <v>486.71</v>
      </c>
      <c r="CB70">
        <v>275524.8</v>
      </c>
      <c r="CC70">
        <v>249965.1</v>
      </c>
      <c r="CD70">
        <v>2217773</v>
      </c>
      <c r="CE70">
        <v>28821.86</v>
      </c>
      <c r="CF70">
        <v>94951.99</v>
      </c>
      <c r="CG70">
        <v>45116.06</v>
      </c>
      <c r="CH70">
        <v>46994.42</v>
      </c>
      <c r="CI70">
        <v>35349.99</v>
      </c>
      <c r="CJ70">
        <v>3694.6</v>
      </c>
      <c r="CK70">
        <v>47431.34</v>
      </c>
      <c r="CL70">
        <v>269488</v>
      </c>
      <c r="CM70">
        <v>0</v>
      </c>
      <c r="CN70">
        <v>15.56</v>
      </c>
      <c r="CO70">
        <v>102.23</v>
      </c>
      <c r="CP70">
        <v>448.91</v>
      </c>
      <c r="CQ70">
        <v>183.34</v>
      </c>
      <c r="CR70">
        <v>1193172</v>
      </c>
      <c r="CS70">
        <v>2093035</v>
      </c>
      <c r="CT70">
        <v>121507.1</v>
      </c>
      <c r="CU70">
        <v>51795.53</v>
      </c>
      <c r="CV70">
        <v>333035.5</v>
      </c>
      <c r="CW70">
        <v>2859326</v>
      </c>
      <c r="CX70">
        <v>4862.2</v>
      </c>
      <c r="CY70">
        <v>4034.11</v>
      </c>
      <c r="CZ70">
        <v>18816.02</v>
      </c>
      <c r="DC70" s="17">
        <f t="shared" si="26"/>
        <v>1.0307505569513551</v>
      </c>
      <c r="DD70" s="17">
        <f t="shared" si="27"/>
        <v>0.97163622261836702</v>
      </c>
      <c r="DE70" s="17">
        <f t="shared" si="28"/>
        <v>1.0307505569513551</v>
      </c>
      <c r="DF70" s="17">
        <f t="shared" si="29"/>
        <v>0.97163622261836702</v>
      </c>
      <c r="DG70" s="17">
        <f t="shared" si="30"/>
        <v>0.99850006080834552</v>
      </c>
      <c r="DH70" s="17">
        <f t="shared" si="31"/>
        <v>0.94302223028099386</v>
      </c>
      <c r="DI70" s="17">
        <f t="shared" si="32"/>
        <v>0.95537237429292199</v>
      </c>
      <c r="DJ70" s="17">
        <f t="shared" si="33"/>
        <v>0.99618429244016804</v>
      </c>
      <c r="DK70" s="17">
        <f t="shared" si="34"/>
        <v>0.83727091814656285</v>
      </c>
      <c r="DL70" s="17">
        <f t="shared" si="35"/>
        <v>1.0021923744624652</v>
      </c>
    </row>
    <row r="71" spans="1:116" x14ac:dyDescent="0.2">
      <c r="A71" t="s">
        <v>169</v>
      </c>
      <c r="B71" t="s">
        <v>170</v>
      </c>
      <c r="D71" s="3">
        <v>44531</v>
      </c>
      <c r="E71" s="4">
        <v>0.78888888888888886</v>
      </c>
      <c r="F71">
        <v>3111</v>
      </c>
      <c r="G71" t="s">
        <v>77</v>
      </c>
      <c r="H71" s="1" t="s">
        <v>78</v>
      </c>
      <c r="I71" s="37">
        <v>2.4740000000000002E-2</v>
      </c>
      <c r="J71">
        <v>623.1</v>
      </c>
      <c r="K71">
        <v>510.8</v>
      </c>
      <c r="L71">
        <v>526</v>
      </c>
      <c r="M71">
        <v>15.18</v>
      </c>
      <c r="N71">
        <v>1879</v>
      </c>
      <c r="O71">
        <v>1745</v>
      </c>
      <c r="P71">
        <v>1825</v>
      </c>
      <c r="Q71">
        <v>1.1299999999999999</v>
      </c>
      <c r="R71">
        <v>1.081</v>
      </c>
      <c r="S71">
        <v>3.24</v>
      </c>
      <c r="T71">
        <v>168.4</v>
      </c>
      <c r="U71">
        <v>178.6</v>
      </c>
      <c r="V71">
        <v>0.84119999999999995</v>
      </c>
      <c r="W71">
        <v>2.1869999999999998</v>
      </c>
      <c r="X71">
        <v>2.1890000000000001</v>
      </c>
      <c r="Y71">
        <v>5.0010000000000003</v>
      </c>
      <c r="Z71">
        <v>5.1890000000000001</v>
      </c>
      <c r="AA71" s="38" t="s">
        <v>79</v>
      </c>
      <c r="AB71" s="37">
        <v>1.8259999999999998E-2</v>
      </c>
      <c r="AC71" s="37">
        <v>2.6909999999999998</v>
      </c>
      <c r="AD71">
        <v>1.103</v>
      </c>
      <c r="AE71">
        <v>0.2114</v>
      </c>
      <c r="AF71">
        <v>11.2</v>
      </c>
      <c r="AG71">
        <v>3.2370000000000001</v>
      </c>
      <c r="AH71">
        <v>3.3050000000000002</v>
      </c>
      <c r="AI71">
        <v>0.18590000000000001</v>
      </c>
      <c r="AJ71" s="1" t="s">
        <v>80</v>
      </c>
      <c r="AK71">
        <v>2.4740000000000002E-2</v>
      </c>
      <c r="AL71">
        <v>85.49</v>
      </c>
      <c r="AM71">
        <v>0.52</v>
      </c>
      <c r="AN71">
        <v>1.02</v>
      </c>
      <c r="AO71">
        <v>0.97</v>
      </c>
      <c r="AP71">
        <v>0.41</v>
      </c>
      <c r="AQ71">
        <v>2.52</v>
      </c>
      <c r="AR71">
        <v>0.78</v>
      </c>
      <c r="AS71">
        <v>0.26</v>
      </c>
      <c r="AT71">
        <v>3.36</v>
      </c>
      <c r="AU71">
        <v>20.48</v>
      </c>
      <c r="AV71">
        <v>0.59</v>
      </c>
      <c r="AW71">
        <v>2.13</v>
      </c>
      <c r="AX71">
        <v>2.68</v>
      </c>
      <c r="AY71">
        <v>1.56</v>
      </c>
      <c r="AZ71">
        <v>0.63</v>
      </c>
      <c r="BA71">
        <v>1.17</v>
      </c>
      <c r="BB71">
        <v>1.03</v>
      </c>
      <c r="BC71">
        <v>0.15</v>
      </c>
      <c r="BE71" t="s">
        <v>81</v>
      </c>
      <c r="BF71">
        <v>98.7</v>
      </c>
      <c r="BG71">
        <v>12.13</v>
      </c>
      <c r="BH71">
        <v>24.94</v>
      </c>
      <c r="BI71">
        <v>0.48</v>
      </c>
      <c r="BJ71">
        <v>2.1</v>
      </c>
      <c r="BK71">
        <v>0.74</v>
      </c>
      <c r="BL71">
        <v>3.11</v>
      </c>
      <c r="BM71" s="1" t="s">
        <v>82</v>
      </c>
      <c r="BN71">
        <v>53505.08</v>
      </c>
      <c r="BO71">
        <v>872610.3</v>
      </c>
      <c r="BP71">
        <v>27812210</v>
      </c>
      <c r="BQ71">
        <v>15504290</v>
      </c>
      <c r="BR71">
        <v>2430505</v>
      </c>
      <c r="BS71">
        <v>613595.30000000005</v>
      </c>
      <c r="BT71">
        <v>8183949</v>
      </c>
      <c r="BU71">
        <v>168540.6</v>
      </c>
      <c r="BV71">
        <v>2717726</v>
      </c>
      <c r="BW71">
        <v>37747.97</v>
      </c>
      <c r="BX71">
        <v>1298303</v>
      </c>
      <c r="BY71">
        <v>8659997</v>
      </c>
      <c r="BZ71">
        <v>1439.01</v>
      </c>
      <c r="CA71">
        <v>164.45</v>
      </c>
      <c r="CB71">
        <v>174606.9</v>
      </c>
      <c r="CC71">
        <v>152794.29999999999</v>
      </c>
      <c r="CD71">
        <v>1369651</v>
      </c>
      <c r="CE71">
        <v>7696.76</v>
      </c>
      <c r="CF71">
        <v>44626.87</v>
      </c>
      <c r="CG71">
        <v>20796.78</v>
      </c>
      <c r="CH71">
        <v>24529.439999999999</v>
      </c>
      <c r="CI71">
        <v>18858.560000000001</v>
      </c>
      <c r="CJ71">
        <v>3688.3</v>
      </c>
      <c r="CK71">
        <v>48564.02</v>
      </c>
      <c r="CL71">
        <v>273226.5</v>
      </c>
      <c r="CM71">
        <v>0</v>
      </c>
      <c r="CN71">
        <v>10</v>
      </c>
      <c r="CO71">
        <v>101.12</v>
      </c>
      <c r="CP71">
        <v>562.26</v>
      </c>
      <c r="CQ71">
        <v>204.45</v>
      </c>
      <c r="CR71">
        <v>611659.9</v>
      </c>
      <c r="CS71">
        <v>2133234</v>
      </c>
      <c r="CT71">
        <v>123524.1</v>
      </c>
      <c r="CU71">
        <v>26976.19</v>
      </c>
      <c r="CV71">
        <v>172812.4</v>
      </c>
      <c r="CW71">
        <v>2906930</v>
      </c>
      <c r="CX71">
        <v>2853.76</v>
      </c>
      <c r="CY71">
        <v>2303.62</v>
      </c>
      <c r="CZ71">
        <v>10835.51</v>
      </c>
      <c r="DC71" s="17">
        <f t="shared" si="26"/>
        <v>1.0331097317328168</v>
      </c>
      <c r="DD71" s="17">
        <f t="shared" si="27"/>
        <v>0.99502221799849477</v>
      </c>
      <c r="DE71" s="17">
        <f t="shared" si="28"/>
        <v>1.0331097317328168</v>
      </c>
      <c r="DF71" s="17">
        <f t="shared" si="29"/>
        <v>0.99502221799849477</v>
      </c>
      <c r="DG71" s="17">
        <f t="shared" si="30"/>
        <v>0.99679742713133257</v>
      </c>
      <c r="DH71" s="17">
        <f t="shared" si="31"/>
        <v>0.96554199084003933</v>
      </c>
      <c r="DI71" s="17">
        <f t="shared" si="32"/>
        <v>0.96862587582654902</v>
      </c>
      <c r="DJ71" s="17">
        <f t="shared" si="33"/>
        <v>1.0153170887726719</v>
      </c>
      <c r="DK71" s="17">
        <f t="shared" si="34"/>
        <v>0.85116949231960803</v>
      </c>
      <c r="DL71" s="17">
        <f t="shared" si="35"/>
        <v>1.0188775533451497</v>
      </c>
    </row>
    <row r="72" spans="1:116" x14ac:dyDescent="0.2">
      <c r="A72" t="s">
        <v>171</v>
      </c>
      <c r="B72" t="s">
        <v>172</v>
      </c>
      <c r="D72" s="3">
        <v>44531</v>
      </c>
      <c r="E72" s="4">
        <v>0.80347222222222225</v>
      </c>
      <c r="F72">
        <v>3112</v>
      </c>
      <c r="G72" t="s">
        <v>77</v>
      </c>
      <c r="H72" s="1" t="s">
        <v>78</v>
      </c>
      <c r="I72" s="37">
        <v>-0.15640000000000001</v>
      </c>
      <c r="J72" s="37">
        <v>-0.66800000000000004</v>
      </c>
      <c r="K72">
        <v>0.17050000000000001</v>
      </c>
      <c r="L72">
        <v>0.1628</v>
      </c>
      <c r="M72" s="37">
        <v>-0.15379999999999999</v>
      </c>
      <c r="N72">
        <v>65.709999999999994</v>
      </c>
      <c r="O72">
        <v>60.72</v>
      </c>
      <c r="P72">
        <v>62.65</v>
      </c>
      <c r="Q72" s="37">
        <v>-5.3269999999999999E-4</v>
      </c>
      <c r="R72" s="37">
        <v>1.401E-2</v>
      </c>
      <c r="S72">
        <v>4.5839999999999999E-2</v>
      </c>
      <c r="T72">
        <v>0.1115</v>
      </c>
      <c r="U72">
        <v>0.13289999999999999</v>
      </c>
      <c r="V72" s="37">
        <v>2.2060000000000001E-3</v>
      </c>
      <c r="W72">
        <v>1.7909999999999999E-2</v>
      </c>
      <c r="X72">
        <v>1.9220000000000001E-2</v>
      </c>
      <c r="Y72">
        <v>0.17319999999999999</v>
      </c>
      <c r="Z72">
        <v>0.2107</v>
      </c>
      <c r="AA72" s="38" t="s">
        <v>79</v>
      </c>
      <c r="AB72" s="37">
        <v>-2.2280000000000001E-2</v>
      </c>
      <c r="AC72" s="37">
        <v>2.7839999999999998</v>
      </c>
      <c r="AD72" s="37">
        <v>5.352E-3</v>
      </c>
      <c r="AE72" s="37">
        <v>9.2519999999999998E-3</v>
      </c>
      <c r="AF72">
        <v>3.4419999999999999E-2</v>
      </c>
      <c r="AG72">
        <v>2.3650000000000001E-2</v>
      </c>
      <c r="AH72">
        <v>2.4170000000000001E-2</v>
      </c>
      <c r="AI72" s="37">
        <v>1.016E-3</v>
      </c>
      <c r="AJ72" s="1" t="s">
        <v>80</v>
      </c>
      <c r="AK72">
        <v>-0.15640000000000001</v>
      </c>
      <c r="AL72">
        <v>3.91</v>
      </c>
      <c r="AM72">
        <v>13.63</v>
      </c>
      <c r="AN72">
        <v>14.22</v>
      </c>
      <c r="AO72">
        <v>15.3</v>
      </c>
      <c r="AP72">
        <v>7.52</v>
      </c>
      <c r="AQ72">
        <v>2.63</v>
      </c>
      <c r="AR72">
        <v>2.16</v>
      </c>
      <c r="AS72">
        <v>1.0900000000000001</v>
      </c>
      <c r="AT72" t="s">
        <v>81</v>
      </c>
      <c r="AU72" t="s">
        <v>81</v>
      </c>
      <c r="AV72">
        <v>4.72</v>
      </c>
      <c r="AW72">
        <v>13.25</v>
      </c>
      <c r="AX72">
        <v>8.14</v>
      </c>
      <c r="AY72">
        <v>59.79</v>
      </c>
      <c r="AZ72">
        <v>7.66</v>
      </c>
      <c r="BA72">
        <v>9.2899999999999991</v>
      </c>
      <c r="BB72">
        <v>4.16</v>
      </c>
      <c r="BC72">
        <v>12.62</v>
      </c>
      <c r="BE72">
        <v>42.65</v>
      </c>
      <c r="BF72">
        <v>38.43</v>
      </c>
      <c r="BG72" t="s">
        <v>81</v>
      </c>
      <c r="BH72" t="s">
        <v>81</v>
      </c>
      <c r="BI72">
        <v>5.47</v>
      </c>
      <c r="BJ72">
        <v>14.23</v>
      </c>
      <c r="BK72">
        <v>5.39</v>
      </c>
      <c r="BL72">
        <v>13.83</v>
      </c>
      <c r="BM72" s="1" t="s">
        <v>82</v>
      </c>
      <c r="BN72">
        <v>44843.3</v>
      </c>
      <c r="BO72">
        <v>965712.8</v>
      </c>
      <c r="BP72">
        <v>208711.3</v>
      </c>
      <c r="BQ72">
        <v>32890.910000000003</v>
      </c>
      <c r="BR72">
        <v>5998.09</v>
      </c>
      <c r="BS72">
        <v>18504.400000000001</v>
      </c>
      <c r="BT72">
        <v>300997.59999999998</v>
      </c>
      <c r="BU72">
        <v>6287.14</v>
      </c>
      <c r="BV72">
        <v>103080.6</v>
      </c>
      <c r="BW72">
        <v>37557.449999999997</v>
      </c>
      <c r="BX72">
        <v>1306463</v>
      </c>
      <c r="BY72">
        <v>8731605</v>
      </c>
      <c r="BZ72">
        <v>73.34</v>
      </c>
      <c r="CA72">
        <v>8.89</v>
      </c>
      <c r="CB72">
        <v>4081.83</v>
      </c>
      <c r="CC72">
        <v>163.34</v>
      </c>
      <c r="CD72">
        <v>1465.69</v>
      </c>
      <c r="CE72">
        <v>110</v>
      </c>
      <c r="CF72">
        <v>694.49</v>
      </c>
      <c r="CG72">
        <v>305.57</v>
      </c>
      <c r="CH72">
        <v>1136.75</v>
      </c>
      <c r="CI72">
        <v>2088.0100000000002</v>
      </c>
      <c r="CJ72">
        <v>3783.88</v>
      </c>
      <c r="CK72">
        <v>50903.77</v>
      </c>
      <c r="CL72">
        <v>283446.2</v>
      </c>
      <c r="CM72">
        <v>0</v>
      </c>
      <c r="CN72">
        <v>2.2200000000000002</v>
      </c>
      <c r="CO72">
        <v>104.45</v>
      </c>
      <c r="CP72">
        <v>73.34</v>
      </c>
      <c r="CQ72">
        <v>130.01</v>
      </c>
      <c r="CR72">
        <v>2763.72</v>
      </c>
      <c r="CS72">
        <v>2126512</v>
      </c>
      <c r="CT72">
        <v>145457.29999999999</v>
      </c>
      <c r="CU72">
        <v>230.01</v>
      </c>
      <c r="CV72">
        <v>1505.7</v>
      </c>
      <c r="CW72">
        <v>2873084</v>
      </c>
      <c r="CX72">
        <v>42.22</v>
      </c>
      <c r="CY72">
        <v>36.67</v>
      </c>
      <c r="CZ72">
        <v>147.78</v>
      </c>
      <c r="DC72" s="17">
        <f t="shared" si="26"/>
        <v>1.0278954628306813</v>
      </c>
      <c r="DD72" s="17">
        <f t="shared" si="27"/>
        <v>1.0012760595893004</v>
      </c>
      <c r="DE72" s="17">
        <f t="shared" si="28"/>
        <v>1.0278954628306813</v>
      </c>
      <c r="DF72" s="17">
        <f t="shared" si="29"/>
        <v>1.0012760595893004</v>
      </c>
      <c r="DG72" s="17">
        <f t="shared" si="30"/>
        <v>1.0226288123454454</v>
      </c>
      <c r="DH72" s="17">
        <f t="shared" si="31"/>
        <v>1.0120605219062069</v>
      </c>
      <c r="DI72" s="17">
        <f t="shared" si="32"/>
        <v>1.0048561311758091</v>
      </c>
      <c r="DJ72" s="17">
        <f t="shared" si="33"/>
        <v>1.0121177391135487</v>
      </c>
      <c r="DK72" s="17">
        <f t="shared" si="34"/>
        <v>1.0023049445021732</v>
      </c>
      <c r="DL72" s="17">
        <f t="shared" si="35"/>
        <v>1.0070145467813454</v>
      </c>
    </row>
    <row r="73" spans="1:116" x14ac:dyDescent="0.2">
      <c r="A73" t="s">
        <v>173</v>
      </c>
      <c r="B73" t="s">
        <v>174</v>
      </c>
      <c r="D73" s="3">
        <v>44531</v>
      </c>
      <c r="E73" s="4">
        <v>0.80694444444444446</v>
      </c>
      <c r="F73">
        <v>3201</v>
      </c>
      <c r="G73" t="s">
        <v>77</v>
      </c>
      <c r="H73" s="1" t="s">
        <v>78</v>
      </c>
      <c r="I73" s="37">
        <v>-0.1593</v>
      </c>
      <c r="J73">
        <v>1.3120000000000001</v>
      </c>
      <c r="K73">
        <v>3.0030000000000001</v>
      </c>
      <c r="L73">
        <v>3.0470000000000002</v>
      </c>
      <c r="M73" s="37">
        <v>0.60309999999999997</v>
      </c>
      <c r="N73">
        <v>252.3</v>
      </c>
      <c r="O73">
        <v>220.7</v>
      </c>
      <c r="P73">
        <v>233.5</v>
      </c>
      <c r="Q73" s="37">
        <v>-1.32E-2</v>
      </c>
      <c r="R73" s="37">
        <v>6.8279999999999999E-3</v>
      </c>
      <c r="S73">
        <v>0.45140000000000002</v>
      </c>
      <c r="T73">
        <v>0.26269999999999999</v>
      </c>
      <c r="U73">
        <v>0.23230000000000001</v>
      </c>
      <c r="V73">
        <v>8.9890000000000005E-3</v>
      </c>
      <c r="W73">
        <v>7.6109999999999997E-2</v>
      </c>
      <c r="X73">
        <v>7.7880000000000005E-2</v>
      </c>
      <c r="Y73">
        <v>0.57069999999999999</v>
      </c>
      <c r="Z73">
        <v>0.6179</v>
      </c>
      <c r="AA73" s="37">
        <v>0.29780000000000001</v>
      </c>
      <c r="AB73" s="37">
        <v>-3.3110000000000001E-2</v>
      </c>
      <c r="AC73">
        <v>3.79</v>
      </c>
      <c r="AD73" s="37">
        <v>4.169E-3</v>
      </c>
      <c r="AE73" s="37">
        <v>-2.9309999999999999E-2</v>
      </c>
      <c r="AF73">
        <v>0.17560000000000001</v>
      </c>
      <c r="AG73">
        <v>0.19980000000000001</v>
      </c>
      <c r="AH73">
        <v>0.2122</v>
      </c>
      <c r="AI73">
        <v>3.0590000000000001E-3</v>
      </c>
      <c r="AJ73" s="1" t="s">
        <v>80</v>
      </c>
      <c r="AK73">
        <v>-0.1593</v>
      </c>
      <c r="AL73">
        <v>9.6300000000000008</v>
      </c>
      <c r="AM73">
        <v>3.84</v>
      </c>
      <c r="AN73">
        <v>0.52</v>
      </c>
      <c r="AO73">
        <v>1</v>
      </c>
      <c r="AP73">
        <v>73.09</v>
      </c>
      <c r="AQ73">
        <v>2.89</v>
      </c>
      <c r="AR73">
        <v>1.1599999999999999</v>
      </c>
      <c r="AS73">
        <v>0.3</v>
      </c>
      <c r="AT73" t="s">
        <v>81</v>
      </c>
      <c r="AU73" t="s">
        <v>81</v>
      </c>
      <c r="AV73">
        <v>1.77</v>
      </c>
      <c r="AW73">
        <v>19.010000000000002</v>
      </c>
      <c r="AX73">
        <v>4.58</v>
      </c>
      <c r="AY73">
        <v>15.16</v>
      </c>
      <c r="AZ73">
        <v>2.16</v>
      </c>
      <c r="BA73">
        <v>2.5099999999999998</v>
      </c>
      <c r="BB73">
        <v>3.16</v>
      </c>
      <c r="BC73">
        <v>10.69</v>
      </c>
      <c r="BD73" t="s">
        <v>81</v>
      </c>
      <c r="BE73">
        <v>0</v>
      </c>
      <c r="BF73">
        <v>68.599999999999994</v>
      </c>
      <c r="BG73" t="s">
        <v>81</v>
      </c>
      <c r="BH73">
        <v>55.34</v>
      </c>
      <c r="BI73">
        <v>4.3899999999999997</v>
      </c>
      <c r="BJ73">
        <v>8.2200000000000006</v>
      </c>
      <c r="BK73">
        <v>1.04</v>
      </c>
      <c r="BL73">
        <v>1.26</v>
      </c>
      <c r="BM73" s="1" t="s">
        <v>82</v>
      </c>
      <c r="BN73">
        <v>44636.04</v>
      </c>
      <c r="BO73">
        <v>960465</v>
      </c>
      <c r="BP73">
        <v>296638.59999999998</v>
      </c>
      <c r="BQ73">
        <v>119254</v>
      </c>
      <c r="BR73">
        <v>19379.96</v>
      </c>
      <c r="BS73">
        <v>48006.57</v>
      </c>
      <c r="BT73">
        <v>1119463</v>
      </c>
      <c r="BU73">
        <v>21800.33</v>
      </c>
      <c r="BV73">
        <v>358312.4</v>
      </c>
      <c r="BW73">
        <v>37320.559999999998</v>
      </c>
      <c r="BX73">
        <v>1309165</v>
      </c>
      <c r="BY73">
        <v>8718789</v>
      </c>
      <c r="BZ73">
        <v>57.78</v>
      </c>
      <c r="CA73">
        <v>7.78</v>
      </c>
      <c r="CB73">
        <v>25880.48</v>
      </c>
      <c r="CC73">
        <v>297.79000000000002</v>
      </c>
      <c r="CD73">
        <v>2241.38</v>
      </c>
      <c r="CE73">
        <v>172.23</v>
      </c>
      <c r="CF73">
        <v>1902.42</v>
      </c>
      <c r="CG73">
        <v>873.39</v>
      </c>
      <c r="CH73">
        <v>3112.66</v>
      </c>
      <c r="CI73">
        <v>3488.32</v>
      </c>
      <c r="CJ73">
        <v>3888.35</v>
      </c>
      <c r="CK73">
        <v>50928.959999999999</v>
      </c>
      <c r="CL73">
        <v>281157.90000000002</v>
      </c>
      <c r="CM73">
        <v>1.1100000000000001</v>
      </c>
      <c r="CN73">
        <v>0</v>
      </c>
      <c r="CO73">
        <v>115.56</v>
      </c>
      <c r="CP73">
        <v>72.23</v>
      </c>
      <c r="CQ73">
        <v>113.34</v>
      </c>
      <c r="CR73">
        <v>10667.74</v>
      </c>
      <c r="CS73">
        <v>2131072</v>
      </c>
      <c r="CT73">
        <v>144930.20000000001</v>
      </c>
      <c r="CU73">
        <v>1695.72</v>
      </c>
      <c r="CV73">
        <v>11317.29</v>
      </c>
      <c r="CW73">
        <v>2885811</v>
      </c>
      <c r="CX73">
        <v>68.89</v>
      </c>
      <c r="CY73">
        <v>68.89</v>
      </c>
      <c r="CZ73">
        <v>265.57</v>
      </c>
      <c r="DC73" s="17">
        <f t="shared" si="26"/>
        <v>1.0214121111603747</v>
      </c>
      <c r="DD73" s="17">
        <f t="shared" si="27"/>
        <v>1.0033468782140991</v>
      </c>
      <c r="DE73" s="17">
        <f t="shared" si="28"/>
        <v>1.0214121111603747</v>
      </c>
      <c r="DF73" s="17">
        <f t="shared" si="29"/>
        <v>1.0033468782140991</v>
      </c>
      <c r="DG73" s="17">
        <f t="shared" si="30"/>
        <v>1.0508628028593434</v>
      </c>
      <c r="DH73" s="17">
        <f t="shared" si="31"/>
        <v>1.0125613454119475</v>
      </c>
      <c r="DI73" s="17">
        <f t="shared" si="32"/>
        <v>0.99674378998030322</v>
      </c>
      <c r="DJ73" s="17">
        <f t="shared" si="33"/>
        <v>1.0142880804473187</v>
      </c>
      <c r="DK73" s="17">
        <f t="shared" si="34"/>
        <v>0.99867284809830037</v>
      </c>
      <c r="DL73" s="17">
        <f t="shared" si="35"/>
        <v>1.011475354100897</v>
      </c>
    </row>
    <row r="74" spans="1:116" x14ac:dyDescent="0.2">
      <c r="A74" t="s">
        <v>175</v>
      </c>
      <c r="B74" t="s">
        <v>176</v>
      </c>
      <c r="D74" s="3">
        <v>44531</v>
      </c>
      <c r="E74" s="4">
        <v>0.81111111111111101</v>
      </c>
      <c r="F74">
        <v>3202</v>
      </c>
      <c r="G74" t="s">
        <v>77</v>
      </c>
      <c r="H74" s="1" t="s">
        <v>78</v>
      </c>
      <c r="I74" s="37">
        <v>-0.15720000000000001</v>
      </c>
      <c r="J74">
        <v>4.4640000000000004</v>
      </c>
      <c r="K74">
        <v>20.63</v>
      </c>
      <c r="L74">
        <v>20.9</v>
      </c>
      <c r="M74" s="37">
        <v>0.39579999999999999</v>
      </c>
      <c r="N74">
        <v>574.1</v>
      </c>
      <c r="O74">
        <v>508.3</v>
      </c>
      <c r="P74">
        <v>535.29999999999995</v>
      </c>
      <c r="Q74">
        <v>2.3890000000000002E-2</v>
      </c>
      <c r="R74">
        <v>6.9889999999999994E-2</v>
      </c>
      <c r="S74">
        <v>4.43</v>
      </c>
      <c r="T74">
        <v>1.6639999999999999</v>
      </c>
      <c r="U74">
        <v>1.821</v>
      </c>
      <c r="V74">
        <v>5.5890000000000002E-2</v>
      </c>
      <c r="W74">
        <v>0.21579999999999999</v>
      </c>
      <c r="X74">
        <v>0.22339999999999999</v>
      </c>
      <c r="Y74">
        <v>1.4</v>
      </c>
      <c r="Z74">
        <v>1.5229999999999999</v>
      </c>
      <c r="AA74" s="38" t="s">
        <v>79</v>
      </c>
      <c r="AB74" s="37">
        <v>-3.3110000000000001E-2</v>
      </c>
      <c r="AC74" s="37">
        <v>1.9610000000000001</v>
      </c>
      <c r="AD74" s="37">
        <v>8.4670000000000006E-3</v>
      </c>
      <c r="AE74" s="37">
        <v>-2.2610000000000002E-2</v>
      </c>
      <c r="AF74">
        <v>0.66559999999999997</v>
      </c>
      <c r="AG74">
        <v>1.962</v>
      </c>
      <c r="AH74">
        <v>2.0350000000000001</v>
      </c>
      <c r="AI74">
        <v>1.0149999999999999E-2</v>
      </c>
      <c r="AJ74" s="1" t="s">
        <v>80</v>
      </c>
      <c r="AK74">
        <v>-0.15720000000000001</v>
      </c>
      <c r="AL74">
        <v>12.54</v>
      </c>
      <c r="AM74">
        <v>1.47</v>
      </c>
      <c r="AN74">
        <v>0.41</v>
      </c>
      <c r="AO74">
        <v>0.24</v>
      </c>
      <c r="AP74">
        <v>9.36</v>
      </c>
      <c r="AQ74">
        <v>2.14</v>
      </c>
      <c r="AR74">
        <v>0.85</v>
      </c>
      <c r="AS74">
        <v>0.3</v>
      </c>
      <c r="AT74" t="s">
        <v>81</v>
      </c>
      <c r="AU74">
        <v>62.53</v>
      </c>
      <c r="AV74">
        <v>0.77</v>
      </c>
      <c r="AW74">
        <v>36.090000000000003</v>
      </c>
      <c r="AX74">
        <v>3.09</v>
      </c>
      <c r="AY74">
        <v>8.26</v>
      </c>
      <c r="AZ74">
        <v>3.94</v>
      </c>
      <c r="BA74">
        <v>0.54</v>
      </c>
      <c r="BB74">
        <v>2.16</v>
      </c>
      <c r="BC74">
        <v>2.2599999999999998</v>
      </c>
      <c r="BE74">
        <v>0</v>
      </c>
      <c r="BF74" t="s">
        <v>81</v>
      </c>
      <c r="BG74" t="s">
        <v>81</v>
      </c>
      <c r="BH74" t="s">
        <v>81</v>
      </c>
      <c r="BI74">
        <v>1.29</v>
      </c>
      <c r="BJ74">
        <v>1.81</v>
      </c>
      <c r="BK74">
        <v>0.91</v>
      </c>
      <c r="BL74">
        <v>4.83</v>
      </c>
      <c r="BM74" s="1" t="s">
        <v>82</v>
      </c>
      <c r="BN74">
        <v>44862.34</v>
      </c>
      <c r="BO74">
        <v>965685.2</v>
      </c>
      <c r="BP74">
        <v>438317.1</v>
      </c>
      <c r="BQ74">
        <v>658717.6</v>
      </c>
      <c r="BR74">
        <v>102564.9</v>
      </c>
      <c r="BS74">
        <v>40073.300000000003</v>
      </c>
      <c r="BT74">
        <v>2488830</v>
      </c>
      <c r="BU74">
        <v>49848.45</v>
      </c>
      <c r="BV74">
        <v>811498.9</v>
      </c>
      <c r="BW74">
        <v>38363.01</v>
      </c>
      <c r="BX74">
        <v>1288333</v>
      </c>
      <c r="BY74">
        <v>8743315</v>
      </c>
      <c r="BZ74">
        <v>95.56</v>
      </c>
      <c r="CA74">
        <v>16.670000000000002</v>
      </c>
      <c r="CB74">
        <v>240434.5</v>
      </c>
      <c r="CC74">
        <v>1463.47</v>
      </c>
      <c r="CD74">
        <v>14310.96</v>
      </c>
      <c r="CE74">
        <v>606.70000000000005</v>
      </c>
      <c r="CF74">
        <v>4798.74</v>
      </c>
      <c r="CG74">
        <v>2280.2600000000002</v>
      </c>
      <c r="CH74">
        <v>7229.86</v>
      </c>
      <c r="CI74">
        <v>6618.41</v>
      </c>
      <c r="CJ74">
        <v>3759.09</v>
      </c>
      <c r="CK74">
        <v>49891.64</v>
      </c>
      <c r="CL74">
        <v>280188.79999999999</v>
      </c>
      <c r="CM74">
        <v>0</v>
      </c>
      <c r="CN74">
        <v>0</v>
      </c>
      <c r="CO74">
        <v>92.23</v>
      </c>
      <c r="CP74">
        <v>73.34</v>
      </c>
      <c r="CQ74">
        <v>115.56</v>
      </c>
      <c r="CR74">
        <v>38044.22</v>
      </c>
      <c r="CS74">
        <v>2129788</v>
      </c>
      <c r="CT74">
        <v>144372.4</v>
      </c>
      <c r="CU74">
        <v>16335.82</v>
      </c>
      <c r="CV74">
        <v>106330.6</v>
      </c>
      <c r="CW74">
        <v>2904112</v>
      </c>
      <c r="CX74">
        <v>176.68</v>
      </c>
      <c r="CY74">
        <v>161.12</v>
      </c>
      <c r="CZ74">
        <v>676.7</v>
      </c>
      <c r="DC74" s="17">
        <f t="shared" si="26"/>
        <v>1.0499425259043962</v>
      </c>
      <c r="DD74" s="17">
        <f t="shared" si="27"/>
        <v>0.98738118850580703</v>
      </c>
      <c r="DE74" s="17">
        <f t="shared" si="28"/>
        <v>1.0499425259043962</v>
      </c>
      <c r="DF74" s="17">
        <f t="shared" si="29"/>
        <v>0.98738118850580703</v>
      </c>
      <c r="DG74" s="17">
        <f t="shared" si="30"/>
        <v>1.0159290839560557</v>
      </c>
      <c r="DH74" s="17">
        <f t="shared" si="31"/>
        <v>0.99193751694926702</v>
      </c>
      <c r="DI74" s="17">
        <f t="shared" si="32"/>
        <v>0.99330819593556907</v>
      </c>
      <c r="DJ74" s="17">
        <f t="shared" si="33"/>
        <v>1.0136769580191256</v>
      </c>
      <c r="DK74" s="17">
        <f t="shared" si="34"/>
        <v>0.99482920671321118</v>
      </c>
      <c r="DL74" s="17">
        <f t="shared" si="35"/>
        <v>1.0178898457136187</v>
      </c>
    </row>
    <row r="75" spans="1:116" x14ac:dyDescent="0.2">
      <c r="A75" t="s">
        <v>177</v>
      </c>
      <c r="B75" t="s">
        <v>178</v>
      </c>
      <c r="D75" s="3">
        <v>44531</v>
      </c>
      <c r="E75" s="4">
        <v>0.81458333333333333</v>
      </c>
      <c r="F75">
        <v>3203</v>
      </c>
      <c r="G75" t="s">
        <v>77</v>
      </c>
      <c r="H75" s="1" t="s">
        <v>78</v>
      </c>
      <c r="I75" s="37">
        <v>-0.15379999999999999</v>
      </c>
      <c r="J75">
        <v>9.2650000000000006</v>
      </c>
      <c r="K75">
        <v>176.5</v>
      </c>
      <c r="L75">
        <v>178.6</v>
      </c>
      <c r="M75">
        <v>1.726</v>
      </c>
      <c r="N75">
        <v>1298</v>
      </c>
      <c r="O75">
        <v>1195</v>
      </c>
      <c r="P75">
        <v>1259</v>
      </c>
      <c r="Q75">
        <v>0.1004</v>
      </c>
      <c r="R75">
        <v>6.2379999999999998E-2</v>
      </c>
      <c r="S75">
        <v>44.18</v>
      </c>
      <c r="T75">
        <v>4.1769999999999996</v>
      </c>
      <c r="U75">
        <v>4.4139999999999997</v>
      </c>
      <c r="V75">
        <v>0.43809999999999999</v>
      </c>
      <c r="W75">
        <v>0.83609999999999995</v>
      </c>
      <c r="X75">
        <v>0.86919999999999997</v>
      </c>
      <c r="Y75">
        <v>2.742</v>
      </c>
      <c r="Z75">
        <v>3.9929999999999999</v>
      </c>
      <c r="AA75" s="38" t="s">
        <v>79</v>
      </c>
      <c r="AB75" s="37">
        <v>1.8230000000000001E-4</v>
      </c>
      <c r="AC75" s="37">
        <v>0.62909999999999999</v>
      </c>
      <c r="AD75">
        <v>0.1416</v>
      </c>
      <c r="AE75" s="37">
        <v>-3.499E-2</v>
      </c>
      <c r="AF75">
        <v>4.3479999999999999</v>
      </c>
      <c r="AG75">
        <v>19.45</v>
      </c>
      <c r="AH75">
        <v>20.12</v>
      </c>
      <c r="AI75">
        <v>3.5830000000000001E-2</v>
      </c>
      <c r="AJ75" s="1" t="s">
        <v>80</v>
      </c>
      <c r="AK75">
        <v>-0.15379999999999999</v>
      </c>
      <c r="AL75">
        <v>2.5099999999999998</v>
      </c>
      <c r="AM75">
        <v>1.22</v>
      </c>
      <c r="AN75">
        <v>1.21</v>
      </c>
      <c r="AO75">
        <v>0.28999999999999998</v>
      </c>
      <c r="AP75">
        <v>0.85</v>
      </c>
      <c r="AQ75">
        <v>2.6</v>
      </c>
      <c r="AR75">
        <v>1.1299999999999999</v>
      </c>
      <c r="AS75">
        <v>0.32</v>
      </c>
      <c r="AT75">
        <v>38.39</v>
      </c>
      <c r="AU75">
        <v>95.22</v>
      </c>
      <c r="AV75">
        <v>0.35</v>
      </c>
      <c r="AW75">
        <v>4.3600000000000003</v>
      </c>
      <c r="AX75">
        <v>2.12</v>
      </c>
      <c r="AY75">
        <v>4.49</v>
      </c>
      <c r="AZ75">
        <v>0.7</v>
      </c>
      <c r="BA75">
        <v>1.04</v>
      </c>
      <c r="BB75">
        <v>1.97</v>
      </c>
      <c r="BC75">
        <v>1.89</v>
      </c>
      <c r="BE75" t="s">
        <v>81</v>
      </c>
      <c r="BF75" t="s">
        <v>81</v>
      </c>
      <c r="BG75">
        <v>23.14</v>
      </c>
      <c r="BH75">
        <v>68.13</v>
      </c>
      <c r="BI75">
        <v>0.35</v>
      </c>
      <c r="BJ75">
        <v>0.73</v>
      </c>
      <c r="BK75">
        <v>0.75</v>
      </c>
      <c r="BL75">
        <v>2.98</v>
      </c>
      <c r="BM75" s="1" t="s">
        <v>82</v>
      </c>
      <c r="BN75">
        <v>44207.93</v>
      </c>
      <c r="BO75">
        <v>907385</v>
      </c>
      <c r="BP75">
        <v>640894.4</v>
      </c>
      <c r="BQ75">
        <v>5326570</v>
      </c>
      <c r="BR75">
        <v>821457.9</v>
      </c>
      <c r="BS75">
        <v>90484.28</v>
      </c>
      <c r="BT75">
        <v>5650804</v>
      </c>
      <c r="BU75">
        <v>114562.9</v>
      </c>
      <c r="BV75">
        <v>1860756</v>
      </c>
      <c r="BW75">
        <v>36873.879999999997</v>
      </c>
      <c r="BX75">
        <v>1296911</v>
      </c>
      <c r="BY75">
        <v>8583197</v>
      </c>
      <c r="BZ75">
        <v>191.12</v>
      </c>
      <c r="CA75">
        <v>15.56</v>
      </c>
      <c r="CB75">
        <v>2339528</v>
      </c>
      <c r="CC75">
        <v>3761.72</v>
      </c>
      <c r="CD75">
        <v>34267.29</v>
      </c>
      <c r="CE75">
        <v>4041.82</v>
      </c>
      <c r="CF75">
        <v>17217.5</v>
      </c>
      <c r="CG75">
        <v>8311.5499999999993</v>
      </c>
      <c r="CH75">
        <v>13540.1</v>
      </c>
      <c r="CI75">
        <v>14785.87</v>
      </c>
      <c r="CJ75">
        <v>3684.96</v>
      </c>
      <c r="CK75">
        <v>49362.54</v>
      </c>
      <c r="CL75">
        <v>272775.59999999998</v>
      </c>
      <c r="CM75">
        <v>0</v>
      </c>
      <c r="CN75">
        <v>6.67</v>
      </c>
      <c r="CO75">
        <v>84.45</v>
      </c>
      <c r="CP75">
        <v>133.34</v>
      </c>
      <c r="CQ75">
        <v>107.78</v>
      </c>
      <c r="CR75">
        <v>237615.7</v>
      </c>
      <c r="CS75">
        <v>2105317</v>
      </c>
      <c r="CT75">
        <v>131036.1</v>
      </c>
      <c r="CU75">
        <v>159797.5</v>
      </c>
      <c r="CV75">
        <v>1037168</v>
      </c>
      <c r="CW75">
        <v>2881183</v>
      </c>
      <c r="CX75">
        <v>604.48</v>
      </c>
      <c r="CY75">
        <v>430.03</v>
      </c>
      <c r="CZ75">
        <v>2142.38</v>
      </c>
      <c r="DC75" s="17">
        <f t="shared" si="26"/>
        <v>1.009187097339223</v>
      </c>
      <c r="DD75" s="17">
        <f t="shared" si="27"/>
        <v>0.99395538619771029</v>
      </c>
      <c r="DE75" s="17">
        <f t="shared" si="28"/>
        <v>1.009187097339223</v>
      </c>
      <c r="DF75" s="17">
        <f t="shared" si="29"/>
        <v>0.99395538619771029</v>
      </c>
      <c r="DG75" s="17">
        <f t="shared" si="30"/>
        <v>0.99589476102320174</v>
      </c>
      <c r="DH75" s="17">
        <f t="shared" si="31"/>
        <v>0.98141803632650426</v>
      </c>
      <c r="DI75" s="17">
        <f t="shared" si="32"/>
        <v>0.9670273727259705</v>
      </c>
      <c r="DJ75" s="17">
        <f t="shared" si="33"/>
        <v>1.0020299354799405</v>
      </c>
      <c r="DK75" s="17">
        <f t="shared" si="34"/>
        <v>0.90293255091550062</v>
      </c>
      <c r="DL75" s="17">
        <f t="shared" si="35"/>
        <v>1.0098532423483326</v>
      </c>
    </row>
    <row r="76" spans="1:116" x14ac:dyDescent="0.2">
      <c r="A76" t="s">
        <v>179</v>
      </c>
      <c r="B76" t="s">
        <v>180</v>
      </c>
      <c r="D76" s="3">
        <v>44531</v>
      </c>
      <c r="E76" s="4">
        <v>0.81805555555555554</v>
      </c>
      <c r="F76">
        <v>3204</v>
      </c>
      <c r="G76" t="s">
        <v>77</v>
      </c>
      <c r="H76" s="1" t="s">
        <v>78</v>
      </c>
      <c r="I76" s="37">
        <v>-0.1477</v>
      </c>
      <c r="J76">
        <v>10.82</v>
      </c>
      <c r="K76">
        <v>345.1</v>
      </c>
      <c r="L76">
        <v>356</v>
      </c>
      <c r="M76">
        <v>3.3570000000000002</v>
      </c>
      <c r="N76">
        <v>2009</v>
      </c>
      <c r="O76">
        <v>1877</v>
      </c>
      <c r="P76">
        <v>1967</v>
      </c>
      <c r="Q76">
        <v>0.1903</v>
      </c>
      <c r="R76">
        <v>0.21909999999999999</v>
      </c>
      <c r="S76">
        <v>86.58</v>
      </c>
      <c r="T76">
        <v>7.5129999999999999</v>
      </c>
      <c r="U76">
        <v>8.3040000000000003</v>
      </c>
      <c r="V76">
        <v>0.83120000000000005</v>
      </c>
      <c r="W76">
        <v>1.4990000000000001</v>
      </c>
      <c r="X76">
        <v>1.5149999999999999</v>
      </c>
      <c r="Y76">
        <v>3.9329999999999998</v>
      </c>
      <c r="Z76">
        <v>6.3879999999999999</v>
      </c>
      <c r="AA76" s="38" t="s">
        <v>79</v>
      </c>
      <c r="AB76" s="37">
        <v>-2.7890000000000002E-2</v>
      </c>
      <c r="AC76" s="37">
        <v>1.671</v>
      </c>
      <c r="AD76">
        <v>0.2535</v>
      </c>
      <c r="AE76" s="37">
        <v>4.3709999999999999E-2</v>
      </c>
      <c r="AF76">
        <v>8.5470000000000006</v>
      </c>
      <c r="AG76">
        <v>39.29</v>
      </c>
      <c r="AH76">
        <v>40.049999999999997</v>
      </c>
      <c r="AI76">
        <v>6.6900000000000001E-2</v>
      </c>
      <c r="AJ76" s="1" t="s">
        <v>80</v>
      </c>
      <c r="AK76">
        <v>-0.1477</v>
      </c>
      <c r="AL76" s="40">
        <v>11.02</v>
      </c>
      <c r="AM76" s="40">
        <v>1.1399999999999999</v>
      </c>
      <c r="AN76" s="40">
        <v>0.82</v>
      </c>
      <c r="AO76" s="40">
        <v>0.42</v>
      </c>
      <c r="AP76" s="40">
        <v>1.1000000000000001</v>
      </c>
      <c r="AQ76" s="40">
        <v>2.86</v>
      </c>
      <c r="AR76" s="40">
        <v>0.57999999999999996</v>
      </c>
      <c r="AS76" s="40">
        <v>1.32</v>
      </c>
      <c r="AT76" s="40">
        <v>18.41</v>
      </c>
      <c r="AU76" s="40">
        <v>49.75</v>
      </c>
      <c r="AV76" s="40">
        <v>1.07</v>
      </c>
      <c r="AW76" s="40">
        <v>0.97</v>
      </c>
      <c r="AX76" s="40">
        <v>2.2999999999999998</v>
      </c>
      <c r="AY76" s="40">
        <v>1.7</v>
      </c>
      <c r="AZ76" s="40">
        <v>1.92</v>
      </c>
      <c r="BA76" s="40">
        <v>0.79</v>
      </c>
      <c r="BB76" s="40">
        <v>0.59</v>
      </c>
      <c r="BC76" s="40">
        <v>0.02</v>
      </c>
      <c r="BE76">
        <v>32.409999999999997</v>
      </c>
      <c r="BF76" t="s">
        <v>81</v>
      </c>
      <c r="BG76">
        <v>6.06</v>
      </c>
      <c r="BH76" t="s">
        <v>81</v>
      </c>
      <c r="BI76">
        <v>0.94</v>
      </c>
      <c r="BJ76">
        <v>0.57999999999999996</v>
      </c>
      <c r="BK76">
        <v>0.68</v>
      </c>
      <c r="BL76">
        <v>3.37</v>
      </c>
      <c r="BM76" s="1" t="s">
        <v>82</v>
      </c>
      <c r="BN76">
        <v>43987.33</v>
      </c>
      <c r="BO76">
        <v>868010.4</v>
      </c>
      <c r="BP76">
        <v>700758.1</v>
      </c>
      <c r="BQ76">
        <v>10269400</v>
      </c>
      <c r="BR76">
        <v>1613393</v>
      </c>
      <c r="BS76">
        <v>151458.20000000001</v>
      </c>
      <c r="BT76">
        <v>8536097</v>
      </c>
      <c r="BU76">
        <v>177557.1</v>
      </c>
      <c r="BV76">
        <v>2868446</v>
      </c>
      <c r="BW76">
        <v>36866.42</v>
      </c>
      <c r="BX76">
        <v>1266266</v>
      </c>
      <c r="BY76">
        <v>8483081</v>
      </c>
      <c r="BZ76">
        <v>296.68</v>
      </c>
      <c r="CA76">
        <v>37.78</v>
      </c>
      <c r="CB76">
        <v>4530094</v>
      </c>
      <c r="CC76">
        <v>6717.35</v>
      </c>
      <c r="CD76">
        <v>62536.43</v>
      </c>
      <c r="CE76">
        <v>7425.5</v>
      </c>
      <c r="CF76">
        <v>29953.06</v>
      </c>
      <c r="CG76">
        <v>14080.68</v>
      </c>
      <c r="CH76">
        <v>18884.11</v>
      </c>
      <c r="CI76">
        <v>22376.94</v>
      </c>
      <c r="CJ76">
        <v>3700.15</v>
      </c>
      <c r="CK76">
        <v>47635.1</v>
      </c>
      <c r="CL76">
        <v>266765.59999999998</v>
      </c>
      <c r="CM76">
        <v>0</v>
      </c>
      <c r="CN76">
        <v>1.1100000000000001</v>
      </c>
      <c r="CO76">
        <v>93.34</v>
      </c>
      <c r="CP76">
        <v>177.79</v>
      </c>
      <c r="CQ76">
        <v>135.56</v>
      </c>
      <c r="CR76">
        <v>456033.9</v>
      </c>
      <c r="CS76">
        <v>2079971</v>
      </c>
      <c r="CT76">
        <v>120885.6</v>
      </c>
      <c r="CU76">
        <v>318909.5</v>
      </c>
      <c r="CV76">
        <v>2039386</v>
      </c>
      <c r="CW76">
        <v>2860266</v>
      </c>
      <c r="CX76">
        <v>991.18</v>
      </c>
      <c r="CY76">
        <v>817.84</v>
      </c>
      <c r="CZ76">
        <v>3894.82</v>
      </c>
      <c r="DC76" s="17">
        <f t="shared" si="26"/>
        <v>1.0089829274567439</v>
      </c>
      <c r="DD76" s="17">
        <f t="shared" si="27"/>
        <v>0.97046899213518112</v>
      </c>
      <c r="DE76" s="17">
        <f t="shared" si="28"/>
        <v>1.0089829274567439</v>
      </c>
      <c r="DF76" s="17">
        <f t="shared" si="29"/>
        <v>0.97046899213518112</v>
      </c>
      <c r="DG76" s="17">
        <f t="shared" si="30"/>
        <v>1</v>
      </c>
      <c r="DH76" s="17">
        <f t="shared" si="31"/>
        <v>0.9470733536446192</v>
      </c>
      <c r="DI76" s="17">
        <f t="shared" si="32"/>
        <v>0.94572108832926094</v>
      </c>
      <c r="DJ76" s="17">
        <f t="shared" si="33"/>
        <v>0.98996645489973589</v>
      </c>
      <c r="DK76" s="17">
        <f t="shared" si="34"/>
        <v>0.83298833815224083</v>
      </c>
      <c r="DL76" s="17">
        <f t="shared" si="35"/>
        <v>1.0025218440059851</v>
      </c>
    </row>
    <row r="77" spans="1:116" x14ac:dyDescent="0.2">
      <c r="A77" t="s">
        <v>181</v>
      </c>
      <c r="B77" t="s">
        <v>182</v>
      </c>
      <c r="D77" s="3">
        <v>44531</v>
      </c>
      <c r="E77" s="4">
        <v>0.82152777777777775</v>
      </c>
      <c r="F77">
        <v>3205</v>
      </c>
      <c r="G77" t="s">
        <v>77</v>
      </c>
      <c r="H77" s="1" t="s">
        <v>78</v>
      </c>
      <c r="I77" s="37">
        <v>-0.15060000000000001</v>
      </c>
      <c r="J77">
        <v>22.36</v>
      </c>
      <c r="K77">
        <v>89.86</v>
      </c>
      <c r="L77">
        <v>89.86</v>
      </c>
      <c r="M77">
        <v>33.79</v>
      </c>
      <c r="N77">
        <v>115.6</v>
      </c>
      <c r="O77">
        <v>107</v>
      </c>
      <c r="P77">
        <v>110.7</v>
      </c>
      <c r="Q77">
        <v>0.1231</v>
      </c>
      <c r="R77">
        <v>0.1696</v>
      </c>
      <c r="S77">
        <v>3.5960000000000001</v>
      </c>
      <c r="T77">
        <v>135.4</v>
      </c>
      <c r="U77">
        <v>139.19999999999999</v>
      </c>
      <c r="V77">
        <v>0.17430000000000001</v>
      </c>
      <c r="W77">
        <v>0.55110000000000003</v>
      </c>
      <c r="X77">
        <v>0.56100000000000005</v>
      </c>
      <c r="Y77">
        <v>3.4260000000000002</v>
      </c>
      <c r="Z77">
        <v>3.431</v>
      </c>
      <c r="AA77" s="37">
        <v>0.31740000000000002</v>
      </c>
      <c r="AB77" s="37">
        <v>-1.174E-2</v>
      </c>
      <c r="AC77" s="37">
        <v>1.1220000000000001</v>
      </c>
      <c r="AD77" s="37">
        <v>2.164E-2</v>
      </c>
      <c r="AE77" s="37">
        <v>3.4200000000000001E-2</v>
      </c>
      <c r="AF77">
        <v>0.72529999999999994</v>
      </c>
      <c r="AG77">
        <v>0.83320000000000005</v>
      </c>
      <c r="AH77">
        <v>0.85629999999999995</v>
      </c>
      <c r="AI77">
        <v>0.13919999999999999</v>
      </c>
      <c r="AJ77" s="1" t="s">
        <v>80</v>
      </c>
      <c r="AK77">
        <v>-0.15060000000000001</v>
      </c>
      <c r="AL77" s="40">
        <v>5.46</v>
      </c>
      <c r="AM77" s="40">
        <v>1.58</v>
      </c>
      <c r="AN77" s="40">
        <v>0.13</v>
      </c>
      <c r="AO77" s="40">
        <v>0.43</v>
      </c>
      <c r="AP77" s="40">
        <v>0.91</v>
      </c>
      <c r="AQ77" s="40">
        <v>3.06</v>
      </c>
      <c r="AR77" s="40">
        <v>1.1000000000000001</v>
      </c>
      <c r="AS77" s="40">
        <v>0.81</v>
      </c>
      <c r="AT77" s="40">
        <v>14.33</v>
      </c>
      <c r="AU77" s="40">
        <v>35.83</v>
      </c>
      <c r="AV77" s="40">
        <v>0.53</v>
      </c>
      <c r="AW77" s="40">
        <v>1.1299999999999999</v>
      </c>
      <c r="AX77" s="40">
        <v>0.26</v>
      </c>
      <c r="AY77" s="40">
        <v>7.06</v>
      </c>
      <c r="AZ77" s="40">
        <v>1.91</v>
      </c>
      <c r="BA77" s="40">
        <v>2.78</v>
      </c>
      <c r="BB77" s="40">
        <v>1.48</v>
      </c>
      <c r="BC77" s="40">
        <v>2.78</v>
      </c>
      <c r="BD77" t="s">
        <v>81</v>
      </c>
      <c r="BE77">
        <v>94.8</v>
      </c>
      <c r="BF77" t="s">
        <v>81</v>
      </c>
      <c r="BG77">
        <v>56.47</v>
      </c>
      <c r="BH77" t="s">
        <v>81</v>
      </c>
      <c r="BI77">
        <v>1.25</v>
      </c>
      <c r="BJ77">
        <v>1.35</v>
      </c>
      <c r="BK77">
        <v>0.26</v>
      </c>
      <c r="BL77">
        <v>2.66</v>
      </c>
      <c r="BM77" s="1" t="s">
        <v>82</v>
      </c>
      <c r="BN77">
        <v>44789.87</v>
      </c>
      <c r="BO77">
        <v>953153.9</v>
      </c>
      <c r="BP77">
        <v>1226926</v>
      </c>
      <c r="BQ77">
        <v>2751536</v>
      </c>
      <c r="BR77">
        <v>419834.7</v>
      </c>
      <c r="BS77">
        <v>1336604</v>
      </c>
      <c r="BT77">
        <v>525715.80000000005</v>
      </c>
      <c r="BU77">
        <v>10699.86</v>
      </c>
      <c r="BV77">
        <v>173726.5</v>
      </c>
      <c r="BW77">
        <v>37228.839999999997</v>
      </c>
      <c r="BX77">
        <v>1323366</v>
      </c>
      <c r="BY77">
        <v>8664869</v>
      </c>
      <c r="BZ77">
        <v>220.01</v>
      </c>
      <c r="CA77">
        <v>31.11</v>
      </c>
      <c r="CB77">
        <v>193730.6</v>
      </c>
      <c r="CC77">
        <v>121163.6</v>
      </c>
      <c r="CD77">
        <v>1090974</v>
      </c>
      <c r="CE77">
        <v>1710.16</v>
      </c>
      <c r="CF77">
        <v>11798.54</v>
      </c>
      <c r="CG77">
        <v>5566.83</v>
      </c>
      <c r="CH77">
        <v>17357.73</v>
      </c>
      <c r="CI77">
        <v>13276.59</v>
      </c>
      <c r="CJ77">
        <v>3701.64</v>
      </c>
      <c r="CK77">
        <v>50980.22</v>
      </c>
      <c r="CL77">
        <v>280956.3</v>
      </c>
      <c r="CM77">
        <v>1.1100000000000001</v>
      </c>
      <c r="CN77">
        <v>4.4400000000000004</v>
      </c>
      <c r="CO77">
        <v>88.89</v>
      </c>
      <c r="CP77">
        <v>80</v>
      </c>
      <c r="CQ77">
        <v>138.88999999999999</v>
      </c>
      <c r="CR77">
        <v>41496.379999999997</v>
      </c>
      <c r="CS77">
        <v>2130543</v>
      </c>
      <c r="CT77">
        <v>143663.29999999999</v>
      </c>
      <c r="CU77">
        <v>6960.93</v>
      </c>
      <c r="CV77">
        <v>44904.57</v>
      </c>
      <c r="CW77">
        <v>2882670</v>
      </c>
      <c r="CX77">
        <v>2026.9</v>
      </c>
      <c r="CY77">
        <v>1756.86</v>
      </c>
      <c r="CZ77">
        <v>8067.96</v>
      </c>
      <c r="DC77" s="17">
        <f t="shared" si="26"/>
        <v>1.0189018616133252</v>
      </c>
      <c r="DD77" s="17">
        <f t="shared" si="27"/>
        <v>1.0142305552277058</v>
      </c>
      <c r="DE77" s="17">
        <f t="shared" si="28"/>
        <v>1.0189018616133252</v>
      </c>
      <c r="DF77" s="17">
        <f t="shared" si="29"/>
        <v>1.0142305552277058</v>
      </c>
      <c r="DG77" s="17">
        <f t="shared" si="30"/>
        <v>1.0004026863775792</v>
      </c>
      <c r="DH77" s="17">
        <f t="shared" si="31"/>
        <v>1.0135804884410968</v>
      </c>
      <c r="DI77" s="17">
        <f t="shared" si="32"/>
        <v>0.99602908999122208</v>
      </c>
      <c r="DJ77" s="17">
        <f t="shared" si="33"/>
        <v>1.0140363018145195</v>
      </c>
      <c r="DK77" s="17">
        <f t="shared" si="34"/>
        <v>0.98994299999724367</v>
      </c>
      <c r="DL77" s="17">
        <f t="shared" si="35"/>
        <v>1.01037443512622</v>
      </c>
    </row>
    <row r="78" spans="1:116" x14ac:dyDescent="0.2">
      <c r="H78" s="30" t="s">
        <v>183</v>
      </c>
      <c r="I78" s="31">
        <f>MEDIAN(I62:I77)</f>
        <v>-1.8798499999999999E-2</v>
      </c>
      <c r="J78" s="31">
        <f>MEDIAN(J62:J77)</f>
        <v>82.039999999999992</v>
      </c>
      <c r="K78" s="31">
        <f t="shared" ref="K78:AI78" si="44">MEDIAN(K61:K77)</f>
        <v>176.5</v>
      </c>
      <c r="L78" s="31">
        <f t="shared" si="44"/>
        <v>178.6</v>
      </c>
      <c r="M78" s="31">
        <f t="shared" si="44"/>
        <v>8.7479999999999993</v>
      </c>
      <c r="N78" s="31">
        <f t="shared" si="44"/>
        <v>1862</v>
      </c>
      <c r="O78" s="31">
        <f t="shared" si="44"/>
        <v>1742</v>
      </c>
      <c r="P78" s="31">
        <f t="shared" si="44"/>
        <v>1817</v>
      </c>
      <c r="Q78" s="31">
        <f t="shared" si="44"/>
        <v>0.57299999999999995</v>
      </c>
      <c r="R78" s="31">
        <f t="shared" si="44"/>
        <v>0.55979999999999996</v>
      </c>
      <c r="S78" s="31">
        <f t="shared" si="44"/>
        <v>3.4449999999999998</v>
      </c>
      <c r="T78" s="31">
        <f t="shared" si="44"/>
        <v>49.96</v>
      </c>
      <c r="U78" s="31">
        <f t="shared" si="44"/>
        <v>52.65</v>
      </c>
      <c r="V78" s="31">
        <f t="shared" si="44"/>
        <v>0.61919999999999997</v>
      </c>
      <c r="W78" s="31">
        <f t="shared" si="44"/>
        <v>1.028</v>
      </c>
      <c r="X78" s="31">
        <f t="shared" si="44"/>
        <v>1.0469999999999999</v>
      </c>
      <c r="Y78" s="31">
        <f t="shared" si="44"/>
        <v>3.9329999999999998</v>
      </c>
      <c r="Z78" s="31">
        <f t="shared" si="44"/>
        <v>5.1890000000000001</v>
      </c>
      <c r="AA78" s="31">
        <f t="shared" si="44"/>
        <v>0.31710000000000005</v>
      </c>
      <c r="AB78" s="31">
        <f t="shared" si="44"/>
        <v>-2.2479999999999999E-4</v>
      </c>
      <c r="AC78" s="31">
        <f t="shared" si="44"/>
        <v>2.222</v>
      </c>
      <c r="AD78" s="31">
        <f t="shared" si="44"/>
        <v>0.66039999999999999</v>
      </c>
      <c r="AE78" s="31">
        <f t="shared" si="44"/>
        <v>5.2949999999999997E-2</v>
      </c>
      <c r="AF78" s="31">
        <f t="shared" si="44"/>
        <v>8.5470000000000006</v>
      </c>
      <c r="AG78" s="31">
        <f t="shared" si="44"/>
        <v>3.266</v>
      </c>
      <c r="AH78" s="31">
        <f t="shared" si="44"/>
        <v>3.3069999999999999</v>
      </c>
      <c r="AI78" s="31">
        <f t="shared" si="44"/>
        <v>0.10390000000000001</v>
      </c>
    </row>
    <row r="79" spans="1:116" x14ac:dyDescent="0.2">
      <c r="H79" s="30" t="s">
        <v>184</v>
      </c>
      <c r="I79" s="31">
        <f>MAX(I61:I77)</f>
        <v>0.26240000000000002</v>
      </c>
      <c r="J79" s="31">
        <f t="shared" ref="J79:AI79" si="45">MAX(J61:J77)</f>
        <v>1116</v>
      </c>
      <c r="K79" s="31">
        <f t="shared" si="45"/>
        <v>954.9</v>
      </c>
      <c r="L79" s="31">
        <f t="shared" si="45"/>
        <v>968.7</v>
      </c>
      <c r="M79" s="31">
        <f t="shared" si="45"/>
        <v>117.6</v>
      </c>
      <c r="N79" s="31">
        <f t="shared" si="45"/>
        <v>4147</v>
      </c>
      <c r="O79" s="31">
        <f t="shared" si="45"/>
        <v>4065</v>
      </c>
      <c r="P79" s="31">
        <f t="shared" si="45"/>
        <v>4217</v>
      </c>
      <c r="Q79" s="31">
        <f t="shared" si="45"/>
        <v>12.14</v>
      </c>
      <c r="R79" s="31">
        <f t="shared" si="45"/>
        <v>13.73</v>
      </c>
      <c r="S79" s="31">
        <f t="shared" si="45"/>
        <v>86.58</v>
      </c>
      <c r="T79" s="31">
        <f t="shared" si="45"/>
        <v>515.29999999999995</v>
      </c>
      <c r="U79" s="31">
        <f t="shared" si="45"/>
        <v>524.5</v>
      </c>
      <c r="V79" s="31">
        <f t="shared" si="45"/>
        <v>3.6139999999999999</v>
      </c>
      <c r="W79" s="31">
        <f t="shared" si="45"/>
        <v>4.7359999999999998</v>
      </c>
      <c r="X79" s="31">
        <f t="shared" si="45"/>
        <v>4.83</v>
      </c>
      <c r="Y79" s="31">
        <f t="shared" si="45"/>
        <v>15.06</v>
      </c>
      <c r="Z79" s="31">
        <f t="shared" si="45"/>
        <v>15.31</v>
      </c>
      <c r="AA79" s="31">
        <f t="shared" si="45"/>
        <v>0.33560000000000001</v>
      </c>
      <c r="AB79" s="31">
        <f t="shared" si="45"/>
        <v>4.9160000000000002E-2</v>
      </c>
      <c r="AC79" s="31">
        <f t="shared" si="45"/>
        <v>5.54</v>
      </c>
      <c r="AD79" s="31">
        <f t="shared" si="45"/>
        <v>1.1579999999999999</v>
      </c>
      <c r="AE79" s="31">
        <f t="shared" si="45"/>
        <v>0.2114</v>
      </c>
      <c r="AF79" s="31">
        <f t="shared" si="45"/>
        <v>27.21</v>
      </c>
      <c r="AG79" s="31">
        <f t="shared" si="45"/>
        <v>39.29</v>
      </c>
      <c r="AH79" s="31">
        <f t="shared" si="45"/>
        <v>40.049999999999997</v>
      </c>
      <c r="AI79" s="31">
        <f t="shared" si="45"/>
        <v>0.55130000000000001</v>
      </c>
    </row>
    <row r="80" spans="1:116" x14ac:dyDescent="0.2">
      <c r="H80" s="30" t="s">
        <v>185</v>
      </c>
      <c r="I80" s="31">
        <f>MIN(I61:I77)</f>
        <v>-0.1593</v>
      </c>
      <c r="J80" s="31">
        <f t="shared" ref="J80:AI80" si="46">MIN(J61:J77)</f>
        <v>-0.66800000000000004</v>
      </c>
      <c r="K80" s="31">
        <f t="shared" si="46"/>
        <v>0.17050000000000001</v>
      </c>
      <c r="L80" s="31">
        <f t="shared" si="46"/>
        <v>0.1628</v>
      </c>
      <c r="M80" s="31">
        <f t="shared" si="46"/>
        <v>-0.15379999999999999</v>
      </c>
      <c r="N80" s="31">
        <f t="shared" si="46"/>
        <v>65.709999999999994</v>
      </c>
      <c r="O80" s="31">
        <f t="shared" si="46"/>
        <v>60.72</v>
      </c>
      <c r="P80" s="31">
        <f t="shared" si="46"/>
        <v>62.65</v>
      </c>
      <c r="Q80" s="31">
        <f t="shared" si="46"/>
        <v>-1.32E-2</v>
      </c>
      <c r="R80" s="31">
        <f t="shared" si="46"/>
        <v>6.8279999999999999E-3</v>
      </c>
      <c r="S80" s="31">
        <f t="shared" si="46"/>
        <v>4.5839999999999999E-2</v>
      </c>
      <c r="T80" s="31">
        <f t="shared" si="46"/>
        <v>0.1115</v>
      </c>
      <c r="U80" s="31">
        <f t="shared" si="46"/>
        <v>0.13289999999999999</v>
      </c>
      <c r="V80" s="31">
        <f t="shared" si="46"/>
        <v>2.2060000000000001E-3</v>
      </c>
      <c r="W80" s="31">
        <f t="shared" si="46"/>
        <v>1.7909999999999999E-2</v>
      </c>
      <c r="X80" s="31">
        <f t="shared" si="46"/>
        <v>1.9220000000000001E-2</v>
      </c>
      <c r="Y80" s="31">
        <f t="shared" si="46"/>
        <v>0.17319999999999999</v>
      </c>
      <c r="Z80" s="31">
        <f t="shared" si="46"/>
        <v>0.2107</v>
      </c>
      <c r="AA80" s="31">
        <f t="shared" si="46"/>
        <v>0.29780000000000001</v>
      </c>
      <c r="AB80" s="31">
        <f t="shared" si="46"/>
        <v>-3.3110000000000001E-2</v>
      </c>
      <c r="AC80" s="31">
        <f t="shared" si="46"/>
        <v>0.22750000000000001</v>
      </c>
      <c r="AD80" s="31">
        <f t="shared" si="46"/>
        <v>4.169E-3</v>
      </c>
      <c r="AE80" s="31">
        <f t="shared" si="46"/>
        <v>-3.499E-2</v>
      </c>
      <c r="AF80" s="31">
        <f t="shared" si="46"/>
        <v>3.4419999999999999E-2</v>
      </c>
      <c r="AG80" s="31">
        <f t="shared" si="46"/>
        <v>2.18E-2</v>
      </c>
      <c r="AH80" s="31">
        <f t="shared" si="46"/>
        <v>2.1100000000000001E-2</v>
      </c>
      <c r="AI80" s="31">
        <f t="shared" si="46"/>
        <v>1.016E-3</v>
      </c>
    </row>
    <row r="81" spans="1:35" x14ac:dyDescent="0.2">
      <c r="H81" s="30" t="s">
        <v>125</v>
      </c>
      <c r="I81" s="31">
        <f>COUNT(I61:I77)</f>
        <v>17</v>
      </c>
      <c r="J81" s="31">
        <f t="shared" ref="J81:AI81" si="47">COUNT(J61:J77)</f>
        <v>17</v>
      </c>
      <c r="K81" s="31">
        <f t="shared" si="47"/>
        <v>17</v>
      </c>
      <c r="L81" s="31">
        <f>COUNT(L61:L77)</f>
        <v>17</v>
      </c>
      <c r="M81" s="31">
        <f t="shared" si="47"/>
        <v>17</v>
      </c>
      <c r="N81" s="31">
        <f t="shared" si="47"/>
        <v>17</v>
      </c>
      <c r="O81" s="31">
        <f t="shared" si="47"/>
        <v>17</v>
      </c>
      <c r="P81" s="31">
        <f t="shared" si="47"/>
        <v>17</v>
      </c>
      <c r="Q81" s="31">
        <f t="shared" si="47"/>
        <v>17</v>
      </c>
      <c r="R81" s="31">
        <f t="shared" si="47"/>
        <v>17</v>
      </c>
      <c r="S81" s="31">
        <f t="shared" si="47"/>
        <v>17</v>
      </c>
      <c r="T81" s="31">
        <f t="shared" si="47"/>
        <v>17</v>
      </c>
      <c r="U81" s="31">
        <f t="shared" si="47"/>
        <v>17</v>
      </c>
      <c r="V81" s="31">
        <f t="shared" si="47"/>
        <v>17</v>
      </c>
      <c r="W81" s="31">
        <f t="shared" si="47"/>
        <v>17</v>
      </c>
      <c r="X81" s="31">
        <f t="shared" si="47"/>
        <v>17</v>
      </c>
      <c r="Y81" s="31">
        <f t="shared" si="47"/>
        <v>17</v>
      </c>
      <c r="Z81" s="31">
        <f t="shared" si="47"/>
        <v>17</v>
      </c>
      <c r="AA81" s="31">
        <f t="shared" si="47"/>
        <v>4</v>
      </c>
      <c r="AB81" s="31">
        <f t="shared" si="47"/>
        <v>17</v>
      </c>
      <c r="AC81" s="31">
        <f t="shared" si="47"/>
        <v>17</v>
      </c>
      <c r="AD81" s="31">
        <f t="shared" si="47"/>
        <v>17</v>
      </c>
      <c r="AE81" s="31">
        <f t="shared" si="47"/>
        <v>17</v>
      </c>
      <c r="AF81" s="31">
        <f t="shared" si="47"/>
        <v>17</v>
      </c>
      <c r="AG81" s="31">
        <f t="shared" si="47"/>
        <v>17</v>
      </c>
      <c r="AH81" s="31">
        <f t="shared" si="47"/>
        <v>17</v>
      </c>
      <c r="AI81" s="31">
        <f t="shared" si="47"/>
        <v>17</v>
      </c>
    </row>
    <row r="84" spans="1:35" x14ac:dyDescent="0.2">
      <c r="A84" t="s">
        <v>186</v>
      </c>
    </row>
    <row r="85" spans="1:35" x14ac:dyDescent="0.2">
      <c r="A85" s="1" t="s">
        <v>0</v>
      </c>
      <c r="B85" s="1" t="s">
        <v>1</v>
      </c>
      <c r="C85" s="1" t="s">
        <v>2</v>
      </c>
      <c r="D85" s="1" t="s">
        <v>3</v>
      </c>
      <c r="E85" s="1" t="s">
        <v>4</v>
      </c>
      <c r="F85" s="1" t="s">
        <v>5</v>
      </c>
      <c r="G85" s="41" t="s">
        <v>187</v>
      </c>
      <c r="H85" s="1" t="s">
        <v>7</v>
      </c>
      <c r="I85" s="1" t="s">
        <v>8</v>
      </c>
      <c r="J85" s="1" t="s">
        <v>9</v>
      </c>
      <c r="K85" s="1" t="s">
        <v>10</v>
      </c>
      <c r="L85" s="1" t="s">
        <v>11</v>
      </c>
      <c r="M85" s="1" t="s">
        <v>12</v>
      </c>
      <c r="N85" s="1" t="s">
        <v>13</v>
      </c>
      <c r="O85" s="1" t="s">
        <v>14</v>
      </c>
      <c r="P85" s="1" t="s">
        <v>15</v>
      </c>
      <c r="Q85" s="1" t="s">
        <v>16</v>
      </c>
      <c r="R85" s="1" t="s">
        <v>17</v>
      </c>
      <c r="S85" s="1" t="s">
        <v>18</v>
      </c>
      <c r="T85" s="1" t="s">
        <v>19</v>
      </c>
      <c r="U85" s="1" t="s">
        <v>20</v>
      </c>
      <c r="V85" s="1" t="s">
        <v>21</v>
      </c>
      <c r="W85" s="1" t="s">
        <v>22</v>
      </c>
      <c r="X85" s="1" t="s">
        <v>23</v>
      </c>
      <c r="Y85" s="1" t="s">
        <v>24</v>
      </c>
      <c r="Z85" s="1" t="s">
        <v>25</v>
      </c>
      <c r="AA85" s="1" t="s">
        <v>26</v>
      </c>
      <c r="AB85" s="1" t="s">
        <v>27</v>
      </c>
      <c r="AC85" s="1" t="s">
        <v>28</v>
      </c>
      <c r="AD85" s="1" t="s">
        <v>29</v>
      </c>
      <c r="AE85" s="1" t="s">
        <v>30</v>
      </c>
      <c r="AF85" s="1" t="s">
        <v>31</v>
      </c>
      <c r="AG85" s="1" t="s">
        <v>32</v>
      </c>
      <c r="AH85" s="1" t="s">
        <v>33</v>
      </c>
      <c r="AI85" s="1" t="s">
        <v>34</v>
      </c>
    </row>
    <row r="86" spans="1:35" x14ac:dyDescent="0.2">
      <c r="A86" t="s">
        <v>148</v>
      </c>
      <c r="B86" t="s">
        <v>149</v>
      </c>
      <c r="D86" s="3">
        <v>44531</v>
      </c>
      <c r="E86" s="4">
        <v>0.74097222222222225</v>
      </c>
      <c r="F86">
        <v>3101</v>
      </c>
      <c r="G86" s="31">
        <v>9.3772194541343872</v>
      </c>
      <c r="H86" s="1" t="s">
        <v>78</v>
      </c>
      <c r="I86" s="42">
        <f>I$61*$G$86</f>
        <v>-0.88408425013579006</v>
      </c>
      <c r="J86" s="17">
        <f>J$61*$G$86</f>
        <v>20.489224507283637</v>
      </c>
      <c r="K86" s="17">
        <f>K$61*$G$86</f>
        <v>12.134121973649897</v>
      </c>
      <c r="L86" s="17">
        <f t="shared" ref="L86:AI86" si="48">L$61*$G$86</f>
        <v>12.527965190723542</v>
      </c>
      <c r="M86" s="17">
        <f t="shared" si="48"/>
        <v>12.846790652164112</v>
      </c>
      <c r="N86" s="17">
        <f t="shared" si="48"/>
        <v>1290.3053968888917</v>
      </c>
      <c r="O86" s="17">
        <f t="shared" si="48"/>
        <v>1153.3979928585297</v>
      </c>
      <c r="P86" s="17">
        <f t="shared" si="48"/>
        <v>1230.2911923824315</v>
      </c>
      <c r="Q86" s="17">
        <f t="shared" si="48"/>
        <v>3.7058771282739098</v>
      </c>
      <c r="R86" s="17">
        <f t="shared" si="48"/>
        <v>4.0884676820025927</v>
      </c>
      <c r="S86" s="17">
        <f t="shared" si="48"/>
        <v>0.58729525441243668</v>
      </c>
      <c r="T86" s="17">
        <f t="shared" si="48"/>
        <v>12.574851287994212</v>
      </c>
      <c r="U86" s="17">
        <f t="shared" si="48"/>
        <v>12.837413432709976</v>
      </c>
      <c r="V86" s="17">
        <f t="shared" si="48"/>
        <v>4.9661754229095711</v>
      </c>
      <c r="W86" s="17">
        <f t="shared" si="48"/>
        <v>1.1365189978410877</v>
      </c>
      <c r="X86" s="17">
        <f t="shared" si="48"/>
        <v>1.070878461662147</v>
      </c>
      <c r="Y86" s="17">
        <f t="shared" si="48"/>
        <v>6.7272172363960099</v>
      </c>
      <c r="Z86" s="17">
        <f t="shared" si="48"/>
        <v>7.1163718437425869</v>
      </c>
      <c r="AA86" s="43" t="e">
        <f t="shared" si="48"/>
        <v>#VALUE!</v>
      </c>
      <c r="AB86" s="42">
        <f t="shared" si="48"/>
        <v>-0.20301680118200949</v>
      </c>
      <c r="AC86" s="42">
        <f t="shared" si="48"/>
        <v>28.066017826224218</v>
      </c>
      <c r="AD86" s="42">
        <f t="shared" si="48"/>
        <v>0.29782048986330811</v>
      </c>
      <c r="AE86" s="42">
        <f t="shared" si="48"/>
        <v>0.25524791354153803</v>
      </c>
      <c r="AF86" s="17">
        <f t="shared" si="48"/>
        <v>0.73751831006766955</v>
      </c>
      <c r="AG86" s="17">
        <f t="shared" si="48"/>
        <v>0.20442338410012964</v>
      </c>
      <c r="AH86" s="17">
        <f t="shared" si="48"/>
        <v>0.19785933048223558</v>
      </c>
      <c r="AI86" s="17">
        <f t="shared" si="48"/>
        <v>6.3239967998682312E-2</v>
      </c>
    </row>
    <row r="87" spans="1:35" x14ac:dyDescent="0.2">
      <c r="A87" t="s">
        <v>150</v>
      </c>
      <c r="B87" t="s">
        <v>151</v>
      </c>
      <c r="D87" s="3">
        <v>44531</v>
      </c>
      <c r="E87" s="4">
        <v>0.74444444444444446</v>
      </c>
      <c r="F87">
        <v>3102</v>
      </c>
      <c r="G87" s="44">
        <v>632.93333222508704</v>
      </c>
      <c r="H87" s="1" t="s">
        <v>78</v>
      </c>
      <c r="I87" s="17">
        <f>$G$87*I$62</f>
        <v>150.13178640379064</v>
      </c>
      <c r="J87" s="17">
        <f>$G$87*J$62</f>
        <v>52065.095908835661</v>
      </c>
      <c r="K87" s="17">
        <f>$G$87*K$62</f>
        <v>136776.8930938413</v>
      </c>
      <c r="L87" s="17">
        <f t="shared" ref="L87:AI87" si="49">$G$87*L$62</f>
        <v>139118.74642307413</v>
      </c>
      <c r="M87" s="17">
        <f t="shared" si="49"/>
        <v>24728.705290034151</v>
      </c>
      <c r="N87" s="17">
        <f t="shared" si="49"/>
        <v>2624774.528737436</v>
      </c>
      <c r="O87" s="17">
        <f t="shared" si="49"/>
        <v>2572873.995494979</v>
      </c>
      <c r="P87" s="17">
        <f t="shared" si="49"/>
        <v>2669079.8619931922</v>
      </c>
      <c r="Q87" s="17">
        <f t="shared" si="49"/>
        <v>7683.8106532125566</v>
      </c>
      <c r="R87" s="17">
        <f t="shared" si="49"/>
        <v>8690.1746514504448</v>
      </c>
      <c r="S87" s="17">
        <f t="shared" si="49"/>
        <v>4231.7922592569321</v>
      </c>
      <c r="T87" s="17">
        <f t="shared" si="49"/>
        <v>326150.54609558731</v>
      </c>
      <c r="U87" s="17">
        <f t="shared" si="49"/>
        <v>331973.53275205818</v>
      </c>
      <c r="V87" s="17">
        <f t="shared" si="49"/>
        <v>2287.4210626614645</v>
      </c>
      <c r="W87" s="17">
        <f t="shared" si="49"/>
        <v>2733.6390618801511</v>
      </c>
      <c r="X87" s="17">
        <f t="shared" si="49"/>
        <v>2795.0335951059847</v>
      </c>
      <c r="Y87" s="17">
        <f t="shared" si="49"/>
        <v>9531.9759833098105</v>
      </c>
      <c r="Z87" s="17">
        <f t="shared" si="49"/>
        <v>9690.2093163660829</v>
      </c>
      <c r="AA87" s="43" t="e">
        <f t="shared" si="49"/>
        <v>#VALUE!</v>
      </c>
      <c r="AB87" s="42">
        <f t="shared" si="49"/>
        <v>2.784273728458158</v>
      </c>
      <c r="AC87" s="42">
        <f t="shared" si="49"/>
        <v>1062.6950648059212</v>
      </c>
      <c r="AD87" s="17">
        <f t="shared" si="49"/>
        <v>267.09786619898671</v>
      </c>
      <c r="AE87" s="17">
        <f t="shared" si="49"/>
        <v>91.079106507190019</v>
      </c>
      <c r="AF87" s="17">
        <f t="shared" si="49"/>
        <v>10342.130648557923</v>
      </c>
      <c r="AG87" s="17">
        <f t="shared" si="49"/>
        <v>4216.6018592835298</v>
      </c>
      <c r="AH87" s="17">
        <f t="shared" si="49"/>
        <v>4339.390925735197</v>
      </c>
      <c r="AI87" s="17">
        <f t="shared" si="49"/>
        <v>145.3847864121025</v>
      </c>
    </row>
    <row r="88" spans="1:35" x14ac:dyDescent="0.2">
      <c r="A88" t="s">
        <v>152</v>
      </c>
      <c r="B88" t="s">
        <v>153</v>
      </c>
      <c r="D88" s="3">
        <v>44531</v>
      </c>
      <c r="E88" s="4">
        <v>0.74791666666666667</v>
      </c>
      <c r="F88">
        <v>3103</v>
      </c>
      <c r="G88" s="44">
        <v>677.76605706053783</v>
      </c>
      <c r="H88" s="1" t="s">
        <v>78</v>
      </c>
      <c r="I88" s="42">
        <f>$G$88*I$63</f>
        <v>39.405318557499669</v>
      </c>
      <c r="J88" s="17">
        <f>$G$88*J$63</f>
        <v>101597.13195337463</v>
      </c>
      <c r="K88" s="17">
        <f>$G$88*K$63</f>
        <v>104714.85581585309</v>
      </c>
      <c r="L88" s="17">
        <f t="shared" ref="L88:AI88" si="50">$G$88*L$63</f>
        <v>105257.06866150153</v>
      </c>
      <c r="M88" s="17">
        <f t="shared" si="50"/>
        <v>9509.0577805593457</v>
      </c>
      <c r="N88" s="17">
        <f t="shared" si="50"/>
        <v>1613083.21580408</v>
      </c>
      <c r="O88" s="17">
        <f t="shared" si="50"/>
        <v>1480241.0686202147</v>
      </c>
      <c r="P88" s="17">
        <f t="shared" si="50"/>
        <v>1538528.9495274208</v>
      </c>
      <c r="Q88" s="17">
        <f t="shared" si="50"/>
        <v>1366.3763710340443</v>
      </c>
      <c r="R88" s="17">
        <f t="shared" si="50"/>
        <v>2201.3841533326272</v>
      </c>
      <c r="S88" s="17">
        <f t="shared" si="50"/>
        <v>2334.9040665735529</v>
      </c>
      <c r="T88" s="17">
        <f t="shared" si="50"/>
        <v>76248.681419310509</v>
      </c>
      <c r="U88" s="17">
        <f t="shared" si="50"/>
        <v>81331.926847264534</v>
      </c>
      <c r="V88" s="17">
        <f t="shared" si="50"/>
        <v>865.50725486630677</v>
      </c>
      <c r="W88" s="17">
        <f t="shared" si="50"/>
        <v>1771.6804731562459</v>
      </c>
      <c r="X88" s="17">
        <f t="shared" si="50"/>
        <v>1777.10260161273</v>
      </c>
      <c r="Y88" s="17">
        <f t="shared" si="50"/>
        <v>6892.8808003056693</v>
      </c>
      <c r="Z88" s="17">
        <f t="shared" si="50"/>
        <v>7014.8786905765664</v>
      </c>
      <c r="AA88" s="42">
        <f t="shared" si="50"/>
        <v>214.71628687677841</v>
      </c>
      <c r="AB88" s="42">
        <f t="shared" si="50"/>
        <v>0.14246642519412506</v>
      </c>
      <c r="AC88" s="17">
        <f t="shared" si="50"/>
        <v>2193.9287267049608</v>
      </c>
      <c r="AD88" s="17">
        <f t="shared" si="50"/>
        <v>663.60074646797261</v>
      </c>
      <c r="AE88" s="17">
        <f t="shared" si="50"/>
        <v>58.42343411861836</v>
      </c>
      <c r="AF88" s="17">
        <f t="shared" si="50"/>
        <v>7475.759609377732</v>
      </c>
      <c r="AG88" s="17">
        <f t="shared" si="50"/>
        <v>2213.5839423597167</v>
      </c>
      <c r="AH88" s="17">
        <f t="shared" si="50"/>
        <v>2241.3723506991987</v>
      </c>
      <c r="AI88" s="17">
        <f t="shared" si="50"/>
        <v>116.84686823723672</v>
      </c>
    </row>
    <row r="89" spans="1:35" x14ac:dyDescent="0.2">
      <c r="A89" t="s">
        <v>154</v>
      </c>
      <c r="B89" t="s">
        <v>155</v>
      </c>
      <c r="D89" s="3">
        <v>44531</v>
      </c>
      <c r="E89" s="4">
        <v>0.75208333333333333</v>
      </c>
      <c r="F89">
        <v>3104</v>
      </c>
      <c r="G89" s="44">
        <v>1218.10833937128</v>
      </c>
      <c r="H89" s="1" t="s">
        <v>78</v>
      </c>
      <c r="I89" s="42">
        <f>$G$89*I$64</f>
        <v>-40.709180701788171</v>
      </c>
      <c r="J89" s="17">
        <f>$G$89*J$64</f>
        <v>99665.62432735812</v>
      </c>
      <c r="K89" s="17">
        <f>$G$89*K$64</f>
        <v>98216.0754035063</v>
      </c>
      <c r="L89" s="17">
        <f t="shared" ref="L89:AI89" si="51">$G$89*L$64</f>
        <v>97741.013151151492</v>
      </c>
      <c r="M89" s="17">
        <f t="shared" si="51"/>
        <v>7574.1976542106186</v>
      </c>
      <c r="N89" s="17">
        <f t="shared" si="51"/>
        <v>1797927.9089120093</v>
      </c>
      <c r="O89" s="17">
        <f t="shared" si="51"/>
        <v>1632265.1747575151</v>
      </c>
      <c r="P89" s="17">
        <f t="shared" si="51"/>
        <v>1728495.7335678462</v>
      </c>
      <c r="Q89" s="17">
        <f t="shared" si="51"/>
        <v>856.33016257800978</v>
      </c>
      <c r="R89" s="17">
        <f t="shared" si="51"/>
        <v>754.13087290475937</v>
      </c>
      <c r="S89" s="17">
        <f t="shared" si="51"/>
        <v>1888.067926025484</v>
      </c>
      <c r="T89" s="17">
        <f t="shared" si="51"/>
        <v>60856.692634989151</v>
      </c>
      <c r="U89" s="17">
        <f t="shared" si="51"/>
        <v>64133.404067897885</v>
      </c>
      <c r="V89" s="17">
        <f t="shared" si="51"/>
        <v>754.25268373869653</v>
      </c>
      <c r="W89" s="17">
        <f t="shared" si="51"/>
        <v>1252.2153728736757</v>
      </c>
      <c r="X89" s="17">
        <f t="shared" si="51"/>
        <v>1275.35943132173</v>
      </c>
      <c r="Y89" s="17">
        <f t="shared" si="51"/>
        <v>6245.2414559565523</v>
      </c>
      <c r="Z89" s="17">
        <f t="shared" si="51"/>
        <v>6353.6530981605965</v>
      </c>
      <c r="AA89" s="43" t="e">
        <f t="shared" si="51"/>
        <v>#VALUE!</v>
      </c>
      <c r="AB89" s="42">
        <f t="shared" si="51"/>
        <v>-26.640029382049892</v>
      </c>
      <c r="AC89" s="42">
        <f t="shared" si="51"/>
        <v>3270.6208912118868</v>
      </c>
      <c r="AD89" s="17">
        <f t="shared" si="51"/>
        <v>1265.6145646067598</v>
      </c>
      <c r="AE89" s="42">
        <f t="shared" si="51"/>
        <v>91.224133535515151</v>
      </c>
      <c r="AF89" s="17">
        <f t="shared" si="51"/>
        <v>6576.5669242655404</v>
      </c>
      <c r="AG89" s="17">
        <f t="shared" si="51"/>
        <v>2095.1463437186017</v>
      </c>
      <c r="AH89" s="17">
        <f t="shared" si="51"/>
        <v>2124.3809438635121</v>
      </c>
      <c r="AI89" s="17">
        <f t="shared" si="51"/>
        <v>102.75961950936119</v>
      </c>
    </row>
    <row r="90" spans="1:35" x14ac:dyDescent="0.2">
      <c r="A90" t="s">
        <v>156</v>
      </c>
      <c r="B90" t="s">
        <v>157</v>
      </c>
      <c r="D90" s="3">
        <v>44531</v>
      </c>
      <c r="E90" s="4">
        <v>0.75555555555555554</v>
      </c>
      <c r="F90">
        <v>3105</v>
      </c>
      <c r="G90" s="44">
        <v>20634.344171791097</v>
      </c>
      <c r="H90" s="1" t="s">
        <v>78</v>
      </c>
      <c r="I90" s="42">
        <f>$G$90*I$65</f>
        <v>-1955.5167971606422</v>
      </c>
      <c r="J90" s="17">
        <f>$G$90*J$65</f>
        <v>1047399.3101601161</v>
      </c>
      <c r="K90" s="17">
        <f>$G$90*K$65</f>
        <v>1034399.6733318878</v>
      </c>
      <c r="L90" s="17">
        <f t="shared" ref="L90:AI90" si="52">$G$90*L$65</f>
        <v>1022225.410270531</v>
      </c>
      <c r="M90" s="17">
        <f t="shared" si="52"/>
        <v>180509.2428148285</v>
      </c>
      <c r="N90" s="17">
        <f t="shared" si="52"/>
        <v>20275306.583201934</v>
      </c>
      <c r="O90" s="17">
        <f t="shared" si="52"/>
        <v>18626622.483875826</v>
      </c>
      <c r="P90" s="17">
        <f t="shared" si="52"/>
        <v>19619134.438538976</v>
      </c>
      <c r="Q90" s="17">
        <f t="shared" si="52"/>
        <v>11823.479210436299</v>
      </c>
      <c r="R90" s="17">
        <f t="shared" si="52"/>
        <v>10480.183404852698</v>
      </c>
      <c r="S90" s="17">
        <f t="shared" si="52"/>
        <v>20062.772838232486</v>
      </c>
      <c r="T90" s="17">
        <f t="shared" si="52"/>
        <v>695171.05514764204</v>
      </c>
      <c r="U90" s="17">
        <f t="shared" si="52"/>
        <v>740979.29920901824</v>
      </c>
      <c r="V90" s="17">
        <f t="shared" si="52"/>
        <v>9727.0298425823221</v>
      </c>
      <c r="W90" s="17">
        <f t="shared" si="52"/>
        <v>13870.406152277976</v>
      </c>
      <c r="X90" s="17">
        <f t="shared" si="52"/>
        <v>13796.122513259526</v>
      </c>
      <c r="Y90" s="17">
        <f t="shared" si="52"/>
        <v>69991.695430715394</v>
      </c>
      <c r="Z90" s="17">
        <f t="shared" si="52"/>
        <v>71972.592471207347</v>
      </c>
      <c r="AA90" s="43" t="e">
        <f t="shared" si="52"/>
        <v>#VALUE!</v>
      </c>
      <c r="AB90" s="42">
        <f t="shared" si="52"/>
        <v>-108.57791903196475</v>
      </c>
      <c r="AC90" s="42">
        <f t="shared" si="52"/>
        <v>31921.330433760828</v>
      </c>
      <c r="AD90" s="17">
        <f t="shared" si="52"/>
        <v>15828.605414180951</v>
      </c>
      <c r="AE90" s="42">
        <f t="shared" si="52"/>
        <v>1080.4142608349819</v>
      </c>
      <c r="AF90" s="17">
        <f t="shared" si="52"/>
        <v>64172.81037427031</v>
      </c>
      <c r="AG90" s="17">
        <f t="shared" si="52"/>
        <v>22078.748263816477</v>
      </c>
      <c r="AH90" s="17">
        <f t="shared" si="52"/>
        <v>22739.047277313792</v>
      </c>
      <c r="AI90" s="17">
        <f t="shared" si="52"/>
        <v>1598.5426429886563</v>
      </c>
    </row>
    <row r="91" spans="1:35" x14ac:dyDescent="0.2">
      <c r="A91" t="s">
        <v>158</v>
      </c>
      <c r="B91" t="s">
        <v>159</v>
      </c>
      <c r="D91" s="3">
        <v>44531</v>
      </c>
      <c r="E91" s="4">
        <v>0.77013888888888893</v>
      </c>
      <c r="F91">
        <v>3106</v>
      </c>
      <c r="G91" s="44">
        <v>607.80673630373951</v>
      </c>
      <c r="H91" s="1" t="s">
        <v>78</v>
      </c>
      <c r="I91" s="42">
        <f>$G$91*I$66</f>
        <v>4.1276155462386948</v>
      </c>
      <c r="J91" s="17">
        <f>$G$91*J$66</f>
        <v>119494.80435731518</v>
      </c>
      <c r="K91" s="17">
        <f>$G$91*K$66</f>
        <v>113112.83362612592</v>
      </c>
      <c r="L91" s="17">
        <f t="shared" ref="L91:AI91" si="53">$G$91*L$66</f>
        <v>114814.6924877764</v>
      </c>
      <c r="M91" s="17">
        <f t="shared" si="53"/>
        <v>22962.938497555278</v>
      </c>
      <c r="N91" s="17">
        <f t="shared" si="53"/>
        <v>1393093.039608171</v>
      </c>
      <c r="O91" s="17">
        <f t="shared" si="53"/>
        <v>1285511.2472824091</v>
      </c>
      <c r="P91" s="17">
        <f t="shared" si="53"/>
        <v>1349330.9545943018</v>
      </c>
      <c r="Q91" s="17">
        <f t="shared" si="53"/>
        <v>466.5524507867504</v>
      </c>
      <c r="R91" s="17">
        <f t="shared" si="53"/>
        <v>398.17419295257974</v>
      </c>
      <c r="S91" s="17">
        <f t="shared" si="53"/>
        <v>1920.6692867198169</v>
      </c>
      <c r="T91" s="17">
        <f t="shared" si="53"/>
        <v>51973.554021332769</v>
      </c>
      <c r="U91" s="17">
        <f t="shared" si="53"/>
        <v>55207.085858468658</v>
      </c>
      <c r="V91" s="17">
        <f t="shared" si="53"/>
        <v>530.97996483494683</v>
      </c>
      <c r="W91" s="17">
        <f t="shared" si="53"/>
        <v>1173.0670010662172</v>
      </c>
      <c r="X91" s="17">
        <f t="shared" si="53"/>
        <v>1209.5354052444416</v>
      </c>
      <c r="Y91" s="17">
        <f t="shared" si="53"/>
        <v>5516.4539386927399</v>
      </c>
      <c r="Z91" s="17">
        <f t="shared" si="53"/>
        <v>5683.600791176269</v>
      </c>
      <c r="AA91" s="43" t="e">
        <f t="shared" si="53"/>
        <v>#VALUE!</v>
      </c>
      <c r="AB91" s="42">
        <f t="shared" si="53"/>
        <v>-0.13663495432108064</v>
      </c>
      <c r="AC91" s="42">
        <f t="shared" si="53"/>
        <v>138.27603250910073</v>
      </c>
      <c r="AD91" s="17">
        <f t="shared" si="53"/>
        <v>405.95411917726767</v>
      </c>
      <c r="AE91" s="42">
        <f t="shared" si="53"/>
        <v>44.497531164796769</v>
      </c>
      <c r="AF91" s="17">
        <f t="shared" si="53"/>
        <v>7378.7737787273982</v>
      </c>
      <c r="AG91" s="17">
        <f t="shared" si="53"/>
        <v>2502.3403333624956</v>
      </c>
      <c r="AH91" s="17">
        <f t="shared" si="53"/>
        <v>2576.4927551915516</v>
      </c>
      <c r="AI91" s="17">
        <f t="shared" si="53"/>
        <v>137.12119971012362</v>
      </c>
    </row>
    <row r="92" spans="1:35" x14ac:dyDescent="0.2">
      <c r="A92" t="s">
        <v>160</v>
      </c>
      <c r="B92" t="s">
        <v>161</v>
      </c>
      <c r="D92" s="3">
        <v>44531</v>
      </c>
      <c r="E92" s="4">
        <v>0.77430555555555547</v>
      </c>
      <c r="F92">
        <v>3107</v>
      </c>
      <c r="G92" s="44">
        <v>918.18341748837008</v>
      </c>
      <c r="H92" s="1" t="s">
        <v>78</v>
      </c>
      <c r="I92" s="42">
        <f>$G$92*I$67</f>
        <v>-3.8352521348489219</v>
      </c>
      <c r="J92" s="17">
        <f>$G$92*J$67</f>
        <v>270129.56142507849</v>
      </c>
      <c r="K92" s="17">
        <f>$G$92*K$67</f>
        <v>252316.80312580412</v>
      </c>
      <c r="L92" s="17">
        <f t="shared" ref="L92:AI92" si="54">$G$92*L$67</f>
        <v>260672.27222494825</v>
      </c>
      <c r="M92" s="17">
        <f t="shared" si="54"/>
        <v>1873.094171676275</v>
      </c>
      <c r="N92" s="17">
        <f t="shared" si="54"/>
        <v>1709657.5233633451</v>
      </c>
      <c r="O92" s="17">
        <f t="shared" si="54"/>
        <v>1599475.5132647406</v>
      </c>
      <c r="P92" s="17">
        <f t="shared" si="54"/>
        <v>1668339.2695763684</v>
      </c>
      <c r="Q92" s="17">
        <f t="shared" si="54"/>
        <v>513.17271203425003</v>
      </c>
      <c r="R92" s="17">
        <f t="shared" si="54"/>
        <v>513.99907710998957</v>
      </c>
      <c r="S92" s="17">
        <f t="shared" si="54"/>
        <v>2494.7043453159017</v>
      </c>
      <c r="T92" s="17">
        <f t="shared" si="54"/>
        <v>37718.974790422239</v>
      </c>
      <c r="U92" s="17">
        <f t="shared" si="54"/>
        <v>39821.61481647061</v>
      </c>
      <c r="V92" s="17">
        <f t="shared" si="54"/>
        <v>527.95546505581274</v>
      </c>
      <c r="W92" s="17">
        <f t="shared" si="54"/>
        <v>573.95645427198008</v>
      </c>
      <c r="X92" s="17">
        <f t="shared" si="54"/>
        <v>570.10008391852898</v>
      </c>
      <c r="Y92" s="17">
        <f t="shared" si="54"/>
        <v>1645.3846841391592</v>
      </c>
      <c r="Z92" s="17">
        <f t="shared" si="54"/>
        <v>1900.6396742009258</v>
      </c>
      <c r="AA92" s="42">
        <f t="shared" si="54"/>
        <v>308.14235490909698</v>
      </c>
      <c r="AB92" s="42">
        <f t="shared" si="54"/>
        <v>0.62243653871536608</v>
      </c>
      <c r="AC92" s="17">
        <f t="shared" si="54"/>
        <v>5086.7361328855704</v>
      </c>
      <c r="AD92" s="17">
        <f t="shared" si="54"/>
        <v>606.36832890931964</v>
      </c>
      <c r="AE92" s="42">
        <f t="shared" si="54"/>
        <v>48.617811956009191</v>
      </c>
      <c r="AF92" s="17">
        <f t="shared" si="54"/>
        <v>10559.109301116256</v>
      </c>
      <c r="AG92" s="17">
        <f t="shared" si="54"/>
        <v>3512.0515718930155</v>
      </c>
      <c r="AH92" s="17">
        <f t="shared" si="54"/>
        <v>3636.0063332539453</v>
      </c>
      <c r="AI92" s="17">
        <f t="shared" si="54"/>
        <v>95.399257077041653</v>
      </c>
    </row>
    <row r="93" spans="1:35" x14ac:dyDescent="0.2">
      <c r="A93" t="s">
        <v>162</v>
      </c>
      <c r="B93" t="s">
        <v>163</v>
      </c>
      <c r="D93" s="3">
        <v>44531</v>
      </c>
      <c r="E93" s="4">
        <v>0.77777777777777779</v>
      </c>
      <c r="F93">
        <v>3108</v>
      </c>
      <c r="G93" s="44">
        <v>437.04670685791228</v>
      </c>
      <c r="H93" s="1" t="s">
        <v>78</v>
      </c>
      <c r="I93" s="17">
        <f>$G$93*I$68</f>
        <v>76.264650346705693</v>
      </c>
      <c r="J93" s="17">
        <f t="shared" ref="J93:AI93" si="55">$G$93*J$68</f>
        <v>331106.58511555434</v>
      </c>
      <c r="K93" s="17">
        <f t="shared" si="55"/>
        <v>298677.71946669725</v>
      </c>
      <c r="L93" s="17">
        <f t="shared" si="55"/>
        <v>305058.60138682276</v>
      </c>
      <c r="M93" s="17">
        <f t="shared" si="55"/>
        <v>51396.692726490481</v>
      </c>
      <c r="N93" s="17">
        <f t="shared" si="55"/>
        <v>1630184.2165800128</v>
      </c>
      <c r="O93" s="17">
        <f t="shared" si="55"/>
        <v>1519174.3530381031</v>
      </c>
      <c r="P93" s="17">
        <f t="shared" si="55"/>
        <v>1574242.2381022</v>
      </c>
      <c r="Q93" s="17">
        <f t="shared" si="55"/>
        <v>718.06773936754985</v>
      </c>
      <c r="R93" s="17">
        <f t="shared" si="55"/>
        <v>699.27473097265965</v>
      </c>
      <c r="S93" s="17">
        <f t="shared" si="55"/>
        <v>2569.8346363245241</v>
      </c>
      <c r="T93" s="17">
        <f t="shared" si="55"/>
        <v>129759.16726611415</v>
      </c>
      <c r="U93" s="17">
        <f t="shared" si="55"/>
        <v>135877.82116212492</v>
      </c>
      <c r="V93" s="17">
        <f t="shared" si="55"/>
        <v>805.04003403227443</v>
      </c>
      <c r="W93" s="17">
        <f t="shared" si="55"/>
        <v>1426.0834044773678</v>
      </c>
      <c r="X93" s="17">
        <f t="shared" si="55"/>
        <v>1459.2989541985692</v>
      </c>
      <c r="Y93" s="17">
        <f t="shared" si="55"/>
        <v>3352.1482416001872</v>
      </c>
      <c r="Z93" s="17">
        <f t="shared" si="55"/>
        <v>3540.5153722559476</v>
      </c>
      <c r="AA93" s="43" t="e">
        <f t="shared" si="55"/>
        <v>#VALUE!</v>
      </c>
      <c r="AB93" s="17">
        <f t="shared" si="55"/>
        <v>21.485216109134967</v>
      </c>
      <c r="AC93" s="42">
        <f t="shared" si="55"/>
        <v>352.04112237404831</v>
      </c>
      <c r="AD93" s="17">
        <f t="shared" si="55"/>
        <v>506.10008654146242</v>
      </c>
      <c r="AE93" s="17">
        <f t="shared" si="55"/>
        <v>37.843874346826624</v>
      </c>
      <c r="AF93" s="17">
        <f t="shared" si="55"/>
        <v>9221.6855147019505</v>
      </c>
      <c r="AG93" s="17">
        <f t="shared" si="55"/>
        <v>3413.7718272671527</v>
      </c>
      <c r="AH93" s="17">
        <f t="shared" si="55"/>
        <v>3499.8700285181612</v>
      </c>
      <c r="AI93" s="17">
        <f t="shared" si="55"/>
        <v>240.94384949076704</v>
      </c>
    </row>
    <row r="94" spans="1:35" x14ac:dyDescent="0.2">
      <c r="A94" t="s">
        <v>164</v>
      </c>
      <c r="B94" t="s">
        <v>165</v>
      </c>
      <c r="D94" s="3">
        <v>44531</v>
      </c>
      <c r="E94" s="4">
        <v>0.78125</v>
      </c>
      <c r="F94">
        <v>3109</v>
      </c>
      <c r="G94" s="44">
        <v>320.5940277891583</v>
      </c>
      <c r="H94" s="1" t="s">
        <v>78</v>
      </c>
      <c r="I94" s="17">
        <f>$G$94*I$69</f>
        <v>84.123872891875152</v>
      </c>
      <c r="J94" s="17">
        <f>$G$94*J$69</f>
        <v>357782.93501270068</v>
      </c>
      <c r="K94" s="17">
        <f>$G$94*K$69</f>
        <v>306135.23713586724</v>
      </c>
      <c r="L94" s="17">
        <f t="shared" ref="L94:AH94" si="56">$G$94*L$69</f>
        <v>310559.43471935764</v>
      </c>
      <c r="M94" s="17">
        <f t="shared" si="56"/>
        <v>6556.1478682882871</v>
      </c>
      <c r="N94" s="17">
        <f t="shared" si="56"/>
        <v>1175938.8939306326</v>
      </c>
      <c r="O94" s="17">
        <f t="shared" si="56"/>
        <v>1096431.5750389213</v>
      </c>
      <c r="P94" s="17">
        <f t="shared" si="56"/>
        <v>1125285.0375399457</v>
      </c>
      <c r="Q94" s="17">
        <f t="shared" si="56"/>
        <v>677.73577474628064</v>
      </c>
      <c r="R94" s="17">
        <f t="shared" si="56"/>
        <v>708.51280141403981</v>
      </c>
      <c r="S94" s="17">
        <f t="shared" si="56"/>
        <v>1491.4034172751644</v>
      </c>
      <c r="T94" s="17">
        <f t="shared" si="56"/>
        <v>63124.964071685274</v>
      </c>
      <c r="U94" s="17">
        <f t="shared" si="56"/>
        <v>67356.805238502158</v>
      </c>
      <c r="V94" s="17">
        <f t="shared" si="56"/>
        <v>500.12668335108697</v>
      </c>
      <c r="W94" s="17">
        <f t="shared" si="56"/>
        <v>1054.4337573985417</v>
      </c>
      <c r="X94" s="17">
        <f t="shared" si="56"/>
        <v>1053.7925693429634</v>
      </c>
      <c r="Y94" s="17">
        <f t="shared" si="56"/>
        <v>2143.1710757705232</v>
      </c>
      <c r="Z94" s="17">
        <f t="shared" si="56"/>
        <v>2314.3682866099339</v>
      </c>
      <c r="AA94" s="45" t="e">
        <f t="shared" si="56"/>
        <v>#VALUE!</v>
      </c>
      <c r="AB94" s="17">
        <f t="shared" si="56"/>
        <v>11.829919625419942</v>
      </c>
      <c r="AC94" s="42">
        <f t="shared" si="56"/>
        <v>712.3599297475098</v>
      </c>
      <c r="AD94" s="17">
        <f t="shared" si="56"/>
        <v>276.06351732924423</v>
      </c>
      <c r="AE94" s="17">
        <f t="shared" si="56"/>
        <v>34.688273806786931</v>
      </c>
      <c r="AF94" s="17">
        <f t="shared" si="56"/>
        <v>8723.363496142998</v>
      </c>
      <c r="AG94" s="17">
        <f t="shared" si="56"/>
        <v>2536.5399478678205</v>
      </c>
      <c r="AH94" s="17">
        <f t="shared" si="56"/>
        <v>2606.4294459258572</v>
      </c>
      <c r="AI94" s="17">
        <f>$G$94*AI$69</f>
        <v>105.18690051762285</v>
      </c>
    </row>
    <row r="95" spans="1:35" x14ac:dyDescent="0.2">
      <c r="A95" t="s">
        <v>167</v>
      </c>
      <c r="B95" t="s">
        <v>168</v>
      </c>
      <c r="D95" s="3">
        <v>44531</v>
      </c>
      <c r="E95" s="4">
        <v>0.78472222222222221</v>
      </c>
      <c r="F95">
        <v>3110</v>
      </c>
      <c r="G95" s="44">
        <v>379.32834174950631</v>
      </c>
      <c r="H95" s="1" t="s">
        <v>78</v>
      </c>
      <c r="I95" s="17">
        <f>$G$95*I$70</f>
        <v>91.228466190756265</v>
      </c>
      <c r="J95" s="17">
        <f>$G$95*J$70</f>
        <v>411571.25079821434</v>
      </c>
      <c r="K95" s="17">
        <f t="shared" ref="K95:AI95" si="57">$G$95*K$70</f>
        <v>346212.97751477442</v>
      </c>
      <c r="L95" s="17">
        <f t="shared" si="57"/>
        <v>350992.5146208182</v>
      </c>
      <c r="M95" s="17">
        <f t="shared" si="57"/>
        <v>22346.232612463416</v>
      </c>
      <c r="N95" s="17">
        <f t="shared" si="57"/>
        <v>1293509.6453658165</v>
      </c>
      <c r="O95" s="17">
        <f t="shared" si="57"/>
        <v>1211574.7235479231</v>
      </c>
      <c r="P95" s="17">
        <f t="shared" si="57"/>
        <v>1250266.2144063727</v>
      </c>
      <c r="Q95" s="17">
        <f t="shared" si="57"/>
        <v>1211.5747235479232</v>
      </c>
      <c r="R95" s="17">
        <f t="shared" si="57"/>
        <v>1250.6455427481224</v>
      </c>
      <c r="S95" s="17">
        <f t="shared" si="57"/>
        <v>1968.3347653381882</v>
      </c>
      <c r="T95" s="17">
        <f t="shared" si="57"/>
        <v>104770.48799121364</v>
      </c>
      <c r="U95" s="17">
        <f t="shared" si="57"/>
        <v>112357.05482620376</v>
      </c>
      <c r="V95" s="17">
        <f t="shared" si="57"/>
        <v>1221.8165887751597</v>
      </c>
      <c r="W95" s="17">
        <f t="shared" si="57"/>
        <v>1796.4990265256617</v>
      </c>
      <c r="X95" s="17">
        <f t="shared" si="57"/>
        <v>1832.1558906501155</v>
      </c>
      <c r="Y95" s="17">
        <f t="shared" si="57"/>
        <v>3703.7619288421793</v>
      </c>
      <c r="Z95" s="17">
        <f t="shared" si="57"/>
        <v>3872.9423692624596</v>
      </c>
      <c r="AA95" s="43" t="e">
        <f t="shared" si="57"/>
        <v>#VALUE!</v>
      </c>
      <c r="AB95" s="17">
        <f t="shared" si="57"/>
        <v>17.612214907429578</v>
      </c>
      <c r="AC95" s="42">
        <f t="shared" si="57"/>
        <v>1087.5343557958345</v>
      </c>
      <c r="AD95" s="17">
        <f t="shared" si="57"/>
        <v>329.82599315119575</v>
      </c>
      <c r="AE95" s="17">
        <f t="shared" si="57"/>
        <v>62.209848046919035</v>
      </c>
      <c r="AF95" s="17">
        <f t="shared" si="57"/>
        <v>8405.9160531690595</v>
      </c>
      <c r="AG95" s="17">
        <f t="shared" si="57"/>
        <v>2403.8037016666212</v>
      </c>
      <c r="AH95" s="17">
        <f t="shared" si="57"/>
        <v>2464.116908004793</v>
      </c>
      <c r="AI95" s="17">
        <f t="shared" si="57"/>
        <v>124.95075577228739</v>
      </c>
    </row>
    <row r="96" spans="1:35" x14ac:dyDescent="0.2">
      <c r="A96" t="s">
        <v>169</v>
      </c>
      <c r="B96" t="s">
        <v>170</v>
      </c>
      <c r="D96" s="3">
        <v>44531</v>
      </c>
      <c r="E96" s="4">
        <v>0.78888888888888886</v>
      </c>
      <c r="F96">
        <v>3111</v>
      </c>
      <c r="G96" s="44">
        <v>677.38224427179159</v>
      </c>
      <c r="H96" s="1" t="s">
        <v>78</v>
      </c>
      <c r="I96" s="42">
        <f>$G$96*I$71</f>
        <v>16.758436723284124</v>
      </c>
      <c r="J96" s="17">
        <f>$G$96*J$71</f>
        <v>422076.87640575337</v>
      </c>
      <c r="K96" s="17">
        <f t="shared" ref="K96:AI96" si="58">$G$96*K$71</f>
        <v>346006.85037403117</v>
      </c>
      <c r="L96" s="17">
        <f t="shared" si="58"/>
        <v>356303.06048696238</v>
      </c>
      <c r="M96" s="17">
        <f t="shared" si="58"/>
        <v>10282.662468045795</v>
      </c>
      <c r="N96" s="17">
        <f t="shared" si="58"/>
        <v>1272801.2369866965</v>
      </c>
      <c r="O96" s="17">
        <f t="shared" si="58"/>
        <v>1182032.0162542763</v>
      </c>
      <c r="P96" s="17">
        <f t="shared" si="58"/>
        <v>1236222.5957960198</v>
      </c>
      <c r="Q96" s="17">
        <f t="shared" si="58"/>
        <v>765.44193602712437</v>
      </c>
      <c r="R96" s="17">
        <f t="shared" si="58"/>
        <v>732.25020605780674</v>
      </c>
      <c r="S96" s="17">
        <f t="shared" si="58"/>
        <v>2194.7184714406048</v>
      </c>
      <c r="T96" s="17">
        <f t="shared" si="58"/>
        <v>114071.1699353697</v>
      </c>
      <c r="U96" s="17">
        <f t="shared" si="58"/>
        <v>120980.46882694197</v>
      </c>
      <c r="V96" s="17">
        <f t="shared" si="58"/>
        <v>569.8139438814311</v>
      </c>
      <c r="W96" s="17">
        <f t="shared" si="58"/>
        <v>1481.4349682224081</v>
      </c>
      <c r="X96" s="17">
        <f t="shared" si="58"/>
        <v>1482.7897327109517</v>
      </c>
      <c r="Y96" s="17">
        <f t="shared" si="58"/>
        <v>3387.5886036032298</v>
      </c>
      <c r="Z96" s="17">
        <f t="shared" si="58"/>
        <v>3514.9364655263266</v>
      </c>
      <c r="AA96" s="43" t="e">
        <f t="shared" si="58"/>
        <v>#VALUE!</v>
      </c>
      <c r="AB96" s="42">
        <f t="shared" si="58"/>
        <v>12.368999780402913</v>
      </c>
      <c r="AC96" s="42">
        <f t="shared" si="58"/>
        <v>1822.8356193353911</v>
      </c>
      <c r="AD96" s="17">
        <f t="shared" si="58"/>
        <v>747.1526154317861</v>
      </c>
      <c r="AE96" s="17">
        <f t="shared" si="58"/>
        <v>143.19860643905673</v>
      </c>
      <c r="AF96" s="17">
        <f t="shared" si="58"/>
        <v>7586.6811358440655</v>
      </c>
      <c r="AG96" s="17">
        <f t="shared" si="58"/>
        <v>2192.6863247077895</v>
      </c>
      <c r="AH96" s="17">
        <f t="shared" si="58"/>
        <v>2238.7483173182713</v>
      </c>
      <c r="AI96" s="17">
        <f t="shared" si="58"/>
        <v>125.92535921012606</v>
      </c>
    </row>
    <row r="97" spans="1:116" x14ac:dyDescent="0.2">
      <c r="A97" t="s">
        <v>171</v>
      </c>
      <c r="B97" t="s">
        <v>172</v>
      </c>
      <c r="D97" s="3">
        <v>44531</v>
      </c>
      <c r="E97" s="4">
        <v>0.80347222222222225</v>
      </c>
      <c r="F97">
        <v>3112</v>
      </c>
      <c r="G97" s="31">
        <v>2109497.4795344551</v>
      </c>
      <c r="H97" s="1" t="s">
        <v>78</v>
      </c>
      <c r="I97" s="42">
        <f>$G$97*I$72</f>
        <v>-329925.40579918883</v>
      </c>
      <c r="J97" s="42">
        <f>$G$97*J$72</f>
        <v>-1409144.3163290161</v>
      </c>
      <c r="K97" s="17">
        <f t="shared" ref="K97:AI97" si="59">$G$97*K$72</f>
        <v>359669.32026062463</v>
      </c>
      <c r="L97" s="17">
        <f t="shared" si="59"/>
        <v>343426.18966820929</v>
      </c>
      <c r="M97" s="42">
        <f t="shared" si="59"/>
        <v>-324440.71235239919</v>
      </c>
      <c r="N97" s="17">
        <f t="shared" si="59"/>
        <v>138615079.38020903</v>
      </c>
      <c r="O97" s="17">
        <f t="shared" si="59"/>
        <v>128088686.9573321</v>
      </c>
      <c r="P97" s="17">
        <f t="shared" si="59"/>
        <v>132160017.09283361</v>
      </c>
      <c r="Q97" s="42">
        <f t="shared" si="59"/>
        <v>-1123.7293073480041</v>
      </c>
      <c r="R97" s="42">
        <f t="shared" si="59"/>
        <v>29554.059688277717</v>
      </c>
      <c r="S97" s="17">
        <f t="shared" si="59"/>
        <v>96699.364461859426</v>
      </c>
      <c r="T97" s="17">
        <f t="shared" si="59"/>
        <v>235208.96896809174</v>
      </c>
      <c r="U97" s="17">
        <f t="shared" si="59"/>
        <v>280352.21503012907</v>
      </c>
      <c r="V97" s="42">
        <f t="shared" si="59"/>
        <v>4653.5514398530077</v>
      </c>
      <c r="W97" s="17">
        <f t="shared" si="59"/>
        <v>37781.09985846209</v>
      </c>
      <c r="X97" s="17">
        <f t="shared" si="59"/>
        <v>40544.541556652228</v>
      </c>
      <c r="Y97" s="17">
        <f t="shared" si="59"/>
        <v>365364.9634553676</v>
      </c>
      <c r="Z97" s="17">
        <f t="shared" si="59"/>
        <v>444471.11893790966</v>
      </c>
      <c r="AA97" s="43" t="e">
        <f t="shared" si="59"/>
        <v>#VALUE!</v>
      </c>
      <c r="AB97" s="42">
        <f t="shared" si="59"/>
        <v>-46999.603844027661</v>
      </c>
      <c r="AC97" s="42">
        <f t="shared" si="59"/>
        <v>5872840.9830239229</v>
      </c>
      <c r="AD97" s="42">
        <f t="shared" si="59"/>
        <v>11290.030510468403</v>
      </c>
      <c r="AE97" s="42">
        <f t="shared" si="59"/>
        <v>19517.070680652778</v>
      </c>
      <c r="AF97" s="17">
        <f t="shared" si="59"/>
        <v>72608.903245575944</v>
      </c>
      <c r="AG97" s="17">
        <f t="shared" si="59"/>
        <v>49889.615390989864</v>
      </c>
      <c r="AH97" s="17">
        <f t="shared" si="59"/>
        <v>50986.554080347778</v>
      </c>
      <c r="AI97" s="42">
        <f t="shared" si="59"/>
        <v>2143.2494392070062</v>
      </c>
    </row>
    <row r="98" spans="1:116" x14ac:dyDescent="0.2">
      <c r="A98" t="s">
        <v>173</v>
      </c>
      <c r="B98" t="s">
        <v>174</v>
      </c>
      <c r="D98" s="3">
        <v>44531</v>
      </c>
      <c r="E98" s="4">
        <v>0.80694444444444446</v>
      </c>
      <c r="F98">
        <v>3201</v>
      </c>
      <c r="G98" s="31">
        <v>208118.06805422367</v>
      </c>
      <c r="H98" s="1" t="s">
        <v>78</v>
      </c>
      <c r="I98" s="42">
        <f>$G$98*I$73</f>
        <v>-33153.208241037828</v>
      </c>
      <c r="J98" s="17">
        <f t="shared" ref="J98:AI98" si="60">$G$98*J$73</f>
        <v>273050.90528714145</v>
      </c>
      <c r="K98" s="17">
        <f t="shared" si="60"/>
        <v>624978.55836683372</v>
      </c>
      <c r="L98" s="17">
        <f t="shared" si="60"/>
        <v>634135.75336121954</v>
      </c>
      <c r="M98" s="42">
        <f t="shared" si="60"/>
        <v>125516.00684350228</v>
      </c>
      <c r="N98" s="17">
        <f t="shared" si="60"/>
        <v>52508188.57008063</v>
      </c>
      <c r="O98" s="17">
        <f t="shared" si="60"/>
        <v>45931657.619567163</v>
      </c>
      <c r="P98" s="17">
        <f t="shared" si="60"/>
        <v>48595568.890661225</v>
      </c>
      <c r="Q98" s="42">
        <f t="shared" si="60"/>
        <v>-2747.1584983157522</v>
      </c>
      <c r="R98" s="42">
        <f t="shared" si="60"/>
        <v>1421.0301686742391</v>
      </c>
      <c r="S98" s="17">
        <f t="shared" si="60"/>
        <v>93944.49591967657</v>
      </c>
      <c r="T98" s="17">
        <f t="shared" si="60"/>
        <v>54672.616477844553</v>
      </c>
      <c r="U98" s="17">
        <f t="shared" si="60"/>
        <v>48345.827208996161</v>
      </c>
      <c r="V98" s="17">
        <f t="shared" si="60"/>
        <v>1870.7733137394166</v>
      </c>
      <c r="W98" s="17">
        <f t="shared" si="60"/>
        <v>15839.866159606963</v>
      </c>
      <c r="X98" s="17">
        <f t="shared" si="60"/>
        <v>16208.23514006294</v>
      </c>
      <c r="Y98" s="17">
        <f t="shared" si="60"/>
        <v>118772.98143854544</v>
      </c>
      <c r="Z98" s="17">
        <f t="shared" si="60"/>
        <v>128596.1542507048</v>
      </c>
      <c r="AA98" s="42">
        <f t="shared" si="60"/>
        <v>61977.560666547812</v>
      </c>
      <c r="AB98" s="42">
        <f t="shared" si="60"/>
        <v>-6890.7892332753454</v>
      </c>
      <c r="AC98" s="17">
        <f t="shared" si="60"/>
        <v>788767.4779255077</v>
      </c>
      <c r="AD98" s="42">
        <f t="shared" si="60"/>
        <v>867.64422571805846</v>
      </c>
      <c r="AE98" s="42">
        <f t="shared" si="60"/>
        <v>-6099.9405746692955</v>
      </c>
      <c r="AF98" s="17">
        <f t="shared" si="60"/>
        <v>36545.532750321676</v>
      </c>
      <c r="AG98" s="17">
        <f t="shared" si="60"/>
        <v>41581.98999723389</v>
      </c>
      <c r="AH98" s="17">
        <f t="shared" si="60"/>
        <v>44162.65404110626</v>
      </c>
      <c r="AI98" s="17">
        <f t="shared" si="60"/>
        <v>636.63317017787017</v>
      </c>
    </row>
    <row r="99" spans="1:116" x14ac:dyDescent="0.2">
      <c r="A99" t="s">
        <v>175</v>
      </c>
      <c r="B99" t="s">
        <v>176</v>
      </c>
      <c r="D99" s="3">
        <v>44531</v>
      </c>
      <c r="E99" s="4">
        <v>0.81111111111111101</v>
      </c>
      <c r="F99">
        <v>3202</v>
      </c>
      <c r="G99" s="31">
        <v>20567.954554486219</v>
      </c>
      <c r="H99" s="1" t="s">
        <v>78</v>
      </c>
      <c r="I99" s="42">
        <f>$G$99*I$74</f>
        <v>-3233.282455965234</v>
      </c>
      <c r="J99" s="17">
        <f t="shared" ref="J99:AI99" si="61">$G$99*J$74</f>
        <v>91815.349131226496</v>
      </c>
      <c r="K99" s="17">
        <f t="shared" si="61"/>
        <v>424316.9024590507</v>
      </c>
      <c r="L99" s="17">
        <f t="shared" si="61"/>
        <v>429870.25018876197</v>
      </c>
      <c r="M99" s="42">
        <f t="shared" si="61"/>
        <v>8140.7964126656452</v>
      </c>
      <c r="N99" s="17">
        <f t="shared" si="61"/>
        <v>11808062.709730539</v>
      </c>
      <c r="O99" s="17">
        <f t="shared" si="61"/>
        <v>10454691.300045345</v>
      </c>
      <c r="P99" s="17">
        <f t="shared" si="61"/>
        <v>11010026.073016472</v>
      </c>
      <c r="Q99" s="17">
        <f t="shared" si="61"/>
        <v>491.36843430667579</v>
      </c>
      <c r="R99" s="17">
        <f t="shared" si="61"/>
        <v>1437.4943438130417</v>
      </c>
      <c r="S99" s="17">
        <f t="shared" si="61"/>
        <v>91116.038676373952</v>
      </c>
      <c r="T99" s="17">
        <f t="shared" si="61"/>
        <v>34225.076378665064</v>
      </c>
      <c r="U99" s="17">
        <f t="shared" si="61"/>
        <v>37454.245243719408</v>
      </c>
      <c r="V99" s="17">
        <f t="shared" si="61"/>
        <v>1149.5429800502347</v>
      </c>
      <c r="W99" s="17">
        <f t="shared" si="61"/>
        <v>4438.5645928581262</v>
      </c>
      <c r="X99" s="17">
        <f t="shared" si="61"/>
        <v>4594.8810474722213</v>
      </c>
      <c r="Y99" s="17">
        <f t="shared" si="61"/>
        <v>28795.136376280705</v>
      </c>
      <c r="Z99" s="17">
        <f t="shared" si="61"/>
        <v>31324.994786482512</v>
      </c>
      <c r="AA99" s="43" t="e">
        <f t="shared" si="61"/>
        <v>#VALUE!</v>
      </c>
      <c r="AB99" s="42">
        <f t="shared" si="61"/>
        <v>-681.00497529903873</v>
      </c>
      <c r="AC99" s="42">
        <f t="shared" si="61"/>
        <v>40333.758881347479</v>
      </c>
      <c r="AD99" s="42">
        <f t="shared" si="61"/>
        <v>174.14887121283482</v>
      </c>
      <c r="AE99" s="42">
        <f t="shared" si="61"/>
        <v>-465.04145247693344</v>
      </c>
      <c r="AF99" s="17">
        <f t="shared" si="61"/>
        <v>13690.030551466027</v>
      </c>
      <c r="AG99" s="17">
        <f t="shared" si="61"/>
        <v>40354.326835901964</v>
      </c>
      <c r="AH99" s="17">
        <f t="shared" si="61"/>
        <v>41855.78751837946</v>
      </c>
      <c r="AI99" s="17">
        <f t="shared" si="61"/>
        <v>208.76473872803513</v>
      </c>
    </row>
    <row r="100" spans="1:116" x14ac:dyDescent="0.2">
      <c r="A100" t="s">
        <v>177</v>
      </c>
      <c r="B100" t="s">
        <v>178</v>
      </c>
      <c r="D100" s="3">
        <v>44531</v>
      </c>
      <c r="E100" s="4">
        <v>0.81458333333333333</v>
      </c>
      <c r="F100">
        <v>3203</v>
      </c>
      <c r="G100" s="31">
        <v>1845.5852474950711</v>
      </c>
      <c r="H100" s="1" t="s">
        <v>78</v>
      </c>
      <c r="I100" s="42">
        <f>$G$100*I$75</f>
        <v>-283.85101106474195</v>
      </c>
      <c r="J100" s="17">
        <f>$G$100*J$75</f>
        <v>17099.347318041837</v>
      </c>
      <c r="K100" s="17">
        <f t="shared" ref="K100:AI100" si="62">$G$100*K$75</f>
        <v>325745.79618288006</v>
      </c>
      <c r="L100" s="17">
        <f t="shared" si="62"/>
        <v>329621.52520261967</v>
      </c>
      <c r="M100" s="17">
        <f t="shared" si="62"/>
        <v>3185.4801371764929</v>
      </c>
      <c r="N100" s="17">
        <f t="shared" si="62"/>
        <v>2395569.6512486022</v>
      </c>
      <c r="O100" s="17">
        <f t="shared" si="62"/>
        <v>2205474.3707566098</v>
      </c>
      <c r="P100" s="17">
        <f t="shared" si="62"/>
        <v>2323591.8265962945</v>
      </c>
      <c r="Q100" s="17">
        <f t="shared" si="62"/>
        <v>185.29675884850514</v>
      </c>
      <c r="R100" s="17">
        <f t="shared" si="62"/>
        <v>115.12760773874254</v>
      </c>
      <c r="S100" s="17">
        <f t="shared" si="62"/>
        <v>81537.956234332247</v>
      </c>
      <c r="T100" s="17">
        <f t="shared" si="62"/>
        <v>7709.0095787869113</v>
      </c>
      <c r="U100" s="17">
        <f t="shared" si="62"/>
        <v>8146.4132824432436</v>
      </c>
      <c r="V100" s="17">
        <f t="shared" si="62"/>
        <v>808.55089692759066</v>
      </c>
      <c r="W100" s="17">
        <f t="shared" si="62"/>
        <v>1543.0938254306288</v>
      </c>
      <c r="X100" s="17">
        <f t="shared" si="62"/>
        <v>1604.1826971227158</v>
      </c>
      <c r="Y100" s="17">
        <f t="shared" si="62"/>
        <v>5060.5947486314853</v>
      </c>
      <c r="Z100" s="17">
        <f t="shared" si="62"/>
        <v>7369.4218932478188</v>
      </c>
      <c r="AA100" s="43" t="e">
        <f t="shared" si="62"/>
        <v>#VALUE!</v>
      </c>
      <c r="AB100" s="42">
        <f t="shared" si="62"/>
        <v>0.33645019061835152</v>
      </c>
      <c r="AC100" s="42">
        <f t="shared" si="62"/>
        <v>1161.0576791991493</v>
      </c>
      <c r="AD100" s="17">
        <f t="shared" si="62"/>
        <v>261.33487104530207</v>
      </c>
      <c r="AE100" s="42">
        <f t="shared" si="62"/>
        <v>-64.577027809852538</v>
      </c>
      <c r="AF100" s="17">
        <f t="shared" si="62"/>
        <v>8024.6046561085686</v>
      </c>
      <c r="AG100" s="17">
        <f t="shared" si="62"/>
        <v>35896.633063779132</v>
      </c>
      <c r="AH100" s="17">
        <f t="shared" si="62"/>
        <v>37133.175179600832</v>
      </c>
      <c r="AI100" s="17">
        <f t="shared" si="62"/>
        <v>66.127319417748396</v>
      </c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</row>
    <row r="101" spans="1:116" x14ac:dyDescent="0.2">
      <c r="A101" t="s">
        <v>179</v>
      </c>
      <c r="B101" t="s">
        <v>180</v>
      </c>
      <c r="D101" s="3">
        <v>44531</v>
      </c>
      <c r="E101" s="4">
        <v>0.81805555555555554</v>
      </c>
      <c r="F101">
        <v>3204</v>
      </c>
      <c r="G101" s="31">
        <v>914.06267193131475</v>
      </c>
      <c r="H101" s="1" t="s">
        <v>78</v>
      </c>
      <c r="I101" s="42">
        <f>$G$101*I$76</f>
        <v>-135.00705664425519</v>
      </c>
      <c r="J101" s="17">
        <f>$G$101*J$76</f>
        <v>9890.1581102968266</v>
      </c>
      <c r="K101" s="17">
        <f>$G$101*K$76</f>
        <v>315443.02808349673</v>
      </c>
      <c r="L101" s="17">
        <f>$G$101*L$76</f>
        <v>325406.31120754807</v>
      </c>
      <c r="M101" s="17">
        <f t="shared" ref="M101:AI101" si="63">$G$101*M$76</f>
        <v>3068.5083896734236</v>
      </c>
      <c r="N101" s="17">
        <f t="shared" si="63"/>
        <v>1836351.9079100112</v>
      </c>
      <c r="O101" s="17">
        <f t="shared" si="63"/>
        <v>1715695.6352150778</v>
      </c>
      <c r="P101" s="17">
        <f t="shared" si="63"/>
        <v>1797961.2756888962</v>
      </c>
      <c r="Q101" s="17">
        <f t="shared" si="63"/>
        <v>173.9461264685292</v>
      </c>
      <c r="R101" s="17">
        <f t="shared" si="63"/>
        <v>200.27113142015105</v>
      </c>
      <c r="S101" s="17">
        <f t="shared" si="63"/>
        <v>79139.546135813231</v>
      </c>
      <c r="T101" s="17">
        <f t="shared" si="63"/>
        <v>6867.3528542199674</v>
      </c>
      <c r="U101" s="17">
        <f t="shared" si="63"/>
        <v>7590.3764277176379</v>
      </c>
      <c r="V101" s="17">
        <f t="shared" si="63"/>
        <v>759.76889290930887</v>
      </c>
      <c r="W101" s="17">
        <f t="shared" si="63"/>
        <v>1370.1799452250409</v>
      </c>
      <c r="X101" s="17">
        <f t="shared" si="63"/>
        <v>1384.8049479759418</v>
      </c>
      <c r="Y101" s="17">
        <f t="shared" si="63"/>
        <v>3595.0084887058606</v>
      </c>
      <c r="Z101" s="17">
        <f t="shared" si="63"/>
        <v>5839.032348297239</v>
      </c>
      <c r="AA101" s="43" t="e">
        <f t="shared" si="63"/>
        <v>#VALUE!</v>
      </c>
      <c r="AB101" s="42">
        <f t="shared" si="63"/>
        <v>-25.49320792016437</v>
      </c>
      <c r="AC101" s="42">
        <f t="shared" si="63"/>
        <v>1527.398724797227</v>
      </c>
      <c r="AD101" s="17">
        <f t="shared" si="63"/>
        <v>231.7148873345883</v>
      </c>
      <c r="AE101" s="42">
        <f t="shared" si="63"/>
        <v>39.95367939011777</v>
      </c>
      <c r="AF101" s="17">
        <f t="shared" si="63"/>
        <v>7812.4936569969477</v>
      </c>
      <c r="AG101" s="17">
        <f t="shared" si="63"/>
        <v>35913.522380181355</v>
      </c>
      <c r="AH101" s="17">
        <f t="shared" si="63"/>
        <v>36608.21001084915</v>
      </c>
      <c r="AI101" s="17">
        <f t="shared" si="63"/>
        <v>61.150792752204957</v>
      </c>
    </row>
    <row r="102" spans="1:116" x14ac:dyDescent="0.2">
      <c r="A102" t="s">
        <v>181</v>
      </c>
      <c r="B102" t="s">
        <v>182</v>
      </c>
      <c r="D102" s="3">
        <v>44531</v>
      </c>
      <c r="E102" s="4">
        <v>0.82152777777777775</v>
      </c>
      <c r="F102">
        <v>3205</v>
      </c>
      <c r="G102" s="31">
        <v>19610.184056776965</v>
      </c>
      <c r="H102" s="1" t="s">
        <v>78</v>
      </c>
      <c r="I102" s="42">
        <f>$G$102*I$77</f>
        <v>-2953.293718950611</v>
      </c>
      <c r="J102" s="17">
        <f t="shared" ref="J102:AI102" si="64">$G$102*J$77</f>
        <v>438483.71550953295</v>
      </c>
      <c r="K102" s="17">
        <f t="shared" si="64"/>
        <v>1762171.1393419781</v>
      </c>
      <c r="L102" s="17">
        <f t="shared" si="64"/>
        <v>1762171.1393419781</v>
      </c>
      <c r="M102" s="17">
        <f t="shared" si="64"/>
        <v>662628.11927849369</v>
      </c>
      <c r="N102" s="17">
        <f t="shared" si="64"/>
        <v>2266937.276963417</v>
      </c>
      <c r="O102" s="17">
        <f t="shared" si="64"/>
        <v>2098289.694075135</v>
      </c>
      <c r="P102" s="17">
        <f t="shared" si="64"/>
        <v>2170847.37508521</v>
      </c>
      <c r="Q102" s="17">
        <f t="shared" si="64"/>
        <v>2414.0136573892446</v>
      </c>
      <c r="R102" s="17">
        <f t="shared" si="64"/>
        <v>3325.8872160293731</v>
      </c>
      <c r="S102" s="17">
        <f t="shared" si="64"/>
        <v>70518.221868169974</v>
      </c>
      <c r="T102" s="17">
        <f t="shared" si="64"/>
        <v>2655218.9212876013</v>
      </c>
      <c r="U102" s="17">
        <f t="shared" si="64"/>
        <v>2729737.6207033531</v>
      </c>
      <c r="V102" s="17">
        <f t="shared" si="64"/>
        <v>3418.0550810962254</v>
      </c>
      <c r="W102" s="17">
        <f t="shared" si="64"/>
        <v>10807.172433689786</v>
      </c>
      <c r="X102" s="17">
        <f t="shared" si="64"/>
        <v>11001.313255851879</v>
      </c>
      <c r="Y102" s="17">
        <f t="shared" si="64"/>
        <v>67184.490578517885</v>
      </c>
      <c r="Z102" s="17">
        <f t="shared" si="64"/>
        <v>67282.541498801773</v>
      </c>
      <c r="AA102" s="42">
        <f t="shared" si="64"/>
        <v>6224.2724196210092</v>
      </c>
      <c r="AB102" s="42">
        <f t="shared" si="64"/>
        <v>-230.22356082656157</v>
      </c>
      <c r="AC102" s="42">
        <f t="shared" si="64"/>
        <v>22002.626511703758</v>
      </c>
      <c r="AD102" s="42">
        <f t="shared" si="64"/>
        <v>424.36438298865352</v>
      </c>
      <c r="AE102" s="42">
        <f t="shared" si="64"/>
        <v>670.66829474177223</v>
      </c>
      <c r="AF102" s="17">
        <f>$G$102*AF$77</f>
        <v>14223.266496380331</v>
      </c>
      <c r="AG102" s="17">
        <f t="shared" si="64"/>
        <v>16339.205356106568</v>
      </c>
      <c r="AH102" s="17">
        <f t="shared" si="64"/>
        <v>16792.200607818115</v>
      </c>
      <c r="AI102" s="17">
        <f t="shared" si="64"/>
        <v>2729.7376207033535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D4EA-0121-A747-A43D-ECD9D1E30FEC}">
  <dimension ref="A2:CZ48"/>
  <sheetViews>
    <sheetView workbookViewId="0">
      <selection sqref="A1:XFD1048576"/>
    </sheetView>
  </sheetViews>
  <sheetFormatPr baseColWidth="10" defaultColWidth="8.83203125" defaultRowHeight="16" x14ac:dyDescent="0.2"/>
  <cols>
    <col min="7" max="7" width="11.5" bestFit="1" customWidth="1"/>
  </cols>
  <sheetData>
    <row r="2" spans="1:104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  <c r="AY2" t="s">
        <v>21</v>
      </c>
      <c r="AZ2" t="s">
        <v>22</v>
      </c>
      <c r="BA2" t="s">
        <v>23</v>
      </c>
      <c r="BB2" t="s">
        <v>24</v>
      </c>
      <c r="BC2" t="s">
        <v>25</v>
      </c>
      <c r="BD2" t="s">
        <v>26</v>
      </c>
      <c r="BE2" t="s">
        <v>27</v>
      </c>
      <c r="BF2" t="s">
        <v>28</v>
      </c>
      <c r="BG2" t="s">
        <v>29</v>
      </c>
      <c r="BH2" t="s">
        <v>30</v>
      </c>
      <c r="BI2" t="s">
        <v>31</v>
      </c>
      <c r="BJ2" t="s">
        <v>32</v>
      </c>
      <c r="BK2" t="s">
        <v>33</v>
      </c>
      <c r="BL2" t="s">
        <v>34</v>
      </c>
      <c r="BM2" t="s">
        <v>7</v>
      </c>
      <c r="BN2" t="s">
        <v>35</v>
      </c>
      <c r="BO2" t="s">
        <v>36</v>
      </c>
      <c r="BP2" t="s">
        <v>37</v>
      </c>
      <c r="BQ2" t="s">
        <v>38</v>
      </c>
      <c r="BR2" t="s">
        <v>39</v>
      </c>
      <c r="BS2" t="s">
        <v>40</v>
      </c>
      <c r="BT2" t="s">
        <v>41</v>
      </c>
      <c r="BU2" t="s">
        <v>42</v>
      </c>
      <c r="BV2" t="s">
        <v>43</v>
      </c>
      <c r="BW2" t="s">
        <v>44</v>
      </c>
      <c r="BX2" t="s">
        <v>45</v>
      </c>
      <c r="BY2" t="s">
        <v>46</v>
      </c>
      <c r="BZ2" t="s">
        <v>47</v>
      </c>
      <c r="CA2" t="s">
        <v>48</v>
      </c>
      <c r="CB2" t="s">
        <v>49</v>
      </c>
      <c r="CC2" t="s">
        <v>50</v>
      </c>
      <c r="CD2" t="s">
        <v>51</v>
      </c>
      <c r="CE2" t="s">
        <v>52</v>
      </c>
      <c r="CF2" t="s">
        <v>53</v>
      </c>
      <c r="CG2" t="s">
        <v>54</v>
      </c>
      <c r="CH2" t="s">
        <v>55</v>
      </c>
      <c r="CI2" t="s">
        <v>56</v>
      </c>
      <c r="CJ2" t="s">
        <v>57</v>
      </c>
      <c r="CK2" t="s">
        <v>58</v>
      </c>
      <c r="CL2" t="s">
        <v>59</v>
      </c>
      <c r="CM2" t="s">
        <v>60</v>
      </c>
      <c r="CN2" t="s">
        <v>61</v>
      </c>
      <c r="CO2" t="s">
        <v>62</v>
      </c>
      <c r="CP2" t="s">
        <v>63</v>
      </c>
      <c r="CQ2" t="s">
        <v>64</v>
      </c>
      <c r="CR2" t="s">
        <v>65</v>
      </c>
      <c r="CS2" t="s">
        <v>66</v>
      </c>
      <c r="CT2" t="s">
        <v>67</v>
      </c>
      <c r="CU2" t="s">
        <v>68</v>
      </c>
      <c r="CV2" t="s">
        <v>69</v>
      </c>
      <c r="CW2" t="s">
        <v>70</v>
      </c>
      <c r="CX2" t="s">
        <v>71</v>
      </c>
      <c r="CY2" t="s">
        <v>72</v>
      </c>
      <c r="CZ2" t="s">
        <v>73</v>
      </c>
    </row>
    <row r="3" spans="1:104" x14ac:dyDescent="0.2">
      <c r="A3" t="s">
        <v>75</v>
      </c>
      <c r="B3" t="s">
        <v>76</v>
      </c>
      <c r="D3" s="3">
        <v>44531</v>
      </c>
      <c r="E3" s="4">
        <v>0.67083333333333339</v>
      </c>
      <c r="F3">
        <v>1101</v>
      </c>
      <c r="G3" t="s">
        <v>77</v>
      </c>
      <c r="H3" t="s">
        <v>188</v>
      </c>
      <c r="I3">
        <v>-7.868E-2</v>
      </c>
      <c r="J3">
        <v>-1.8120000000000001E-2</v>
      </c>
      <c r="K3">
        <v>0.1206</v>
      </c>
      <c r="L3">
        <v>0.11360000000000001</v>
      </c>
      <c r="M3">
        <v>1.746</v>
      </c>
      <c r="N3">
        <v>2.5369999999999999</v>
      </c>
      <c r="O3">
        <v>3.4359999999999999</v>
      </c>
      <c r="P3">
        <v>3.48</v>
      </c>
      <c r="Q3">
        <v>-1.3339999999999999E-2</v>
      </c>
      <c r="R3">
        <v>1.371E-2</v>
      </c>
      <c r="S3">
        <v>-8.6879999999999998E-4</v>
      </c>
      <c r="T3">
        <v>2.7390000000000001E-2</v>
      </c>
      <c r="U3">
        <v>4.2229999999999997E-2</v>
      </c>
      <c r="V3">
        <v>1.5499999999999999E-3</v>
      </c>
      <c r="W3">
        <v>-2.0860000000000002E-3</v>
      </c>
      <c r="X3">
        <v>-1.245E-3</v>
      </c>
      <c r="Y3">
        <v>8.2070000000000008E-3</v>
      </c>
      <c r="Z3">
        <v>1.24E-2</v>
      </c>
      <c r="AA3" t="s">
        <v>79</v>
      </c>
      <c r="AB3">
        <v>-2.7050000000000001E-2</v>
      </c>
      <c r="AC3">
        <v>1.9470000000000001</v>
      </c>
      <c r="AD3">
        <v>1.7520000000000001E-2</v>
      </c>
      <c r="AE3">
        <v>-1.874E-2</v>
      </c>
      <c r="AF3">
        <v>3.6310000000000002E-2</v>
      </c>
      <c r="AG3">
        <v>4.9259999999999998E-3</v>
      </c>
      <c r="AH3">
        <v>3.503E-3</v>
      </c>
      <c r="AI3">
        <v>1.843E-3</v>
      </c>
      <c r="AJ3" t="s">
        <v>80</v>
      </c>
      <c r="AK3">
        <v>-7.868E-2</v>
      </c>
      <c r="AL3">
        <v>15.04</v>
      </c>
      <c r="AM3" t="s">
        <v>81</v>
      </c>
      <c r="AN3">
        <v>10.46</v>
      </c>
      <c r="AO3">
        <v>13.42</v>
      </c>
      <c r="AP3">
        <v>2.35</v>
      </c>
      <c r="AQ3">
        <v>9.74</v>
      </c>
      <c r="AR3">
        <v>9.89</v>
      </c>
      <c r="AS3">
        <v>7.55</v>
      </c>
      <c r="AT3">
        <v>79.84</v>
      </c>
      <c r="AU3" t="s">
        <v>81</v>
      </c>
      <c r="AV3" t="s">
        <v>81</v>
      </c>
      <c r="AW3" t="s">
        <v>81</v>
      </c>
      <c r="AX3">
        <v>25.79</v>
      </c>
      <c r="AY3">
        <v>34.25</v>
      </c>
      <c r="AZ3">
        <v>28.15</v>
      </c>
      <c r="BA3">
        <v>47.99</v>
      </c>
      <c r="BB3">
        <v>72.510000000000005</v>
      </c>
      <c r="BC3" t="s">
        <v>81</v>
      </c>
      <c r="BE3">
        <v>38.82</v>
      </c>
      <c r="BF3" t="s">
        <v>81</v>
      </c>
      <c r="BG3" t="s">
        <v>81</v>
      </c>
      <c r="BH3">
        <v>43.24</v>
      </c>
      <c r="BI3">
        <v>2</v>
      </c>
      <c r="BJ3">
        <v>14.4</v>
      </c>
      <c r="BK3">
        <v>21.89</v>
      </c>
      <c r="BL3">
        <v>18.649999999999999</v>
      </c>
      <c r="BM3" t="s">
        <v>82</v>
      </c>
      <c r="BN3">
        <v>47975.21</v>
      </c>
      <c r="BO3">
        <v>978825</v>
      </c>
      <c r="BP3">
        <v>233928.8</v>
      </c>
      <c r="BQ3">
        <v>30868.560000000001</v>
      </c>
      <c r="BR3">
        <v>5677.96</v>
      </c>
      <c r="BS3">
        <v>91361.13</v>
      </c>
      <c r="BT3">
        <v>24434.94</v>
      </c>
      <c r="BU3">
        <v>707.82</v>
      </c>
      <c r="BV3">
        <v>14306.36</v>
      </c>
      <c r="BW3">
        <v>38151.22</v>
      </c>
      <c r="BX3">
        <v>1293287</v>
      </c>
      <c r="BY3">
        <v>8592202</v>
      </c>
      <c r="BZ3">
        <v>58.89</v>
      </c>
      <c r="CA3">
        <v>8.89</v>
      </c>
      <c r="CB3">
        <v>1542.36</v>
      </c>
      <c r="CC3">
        <v>88.89</v>
      </c>
      <c r="CD3">
        <v>748.94</v>
      </c>
      <c r="CE3">
        <v>102.23</v>
      </c>
      <c r="CF3">
        <v>270.01</v>
      </c>
      <c r="CG3">
        <v>103.34</v>
      </c>
      <c r="CH3">
        <v>301.13</v>
      </c>
      <c r="CI3">
        <v>1370.11</v>
      </c>
      <c r="CJ3">
        <v>3835.37</v>
      </c>
      <c r="CK3">
        <v>50029.7</v>
      </c>
      <c r="CL3">
        <v>278934.8</v>
      </c>
      <c r="CM3">
        <v>0</v>
      </c>
      <c r="CN3">
        <v>1.1100000000000001</v>
      </c>
      <c r="CO3">
        <v>98.89</v>
      </c>
      <c r="CP3">
        <v>77.78</v>
      </c>
      <c r="CQ3">
        <v>116.67</v>
      </c>
      <c r="CR3">
        <v>2824.83</v>
      </c>
      <c r="CS3">
        <v>2061522</v>
      </c>
      <c r="CT3">
        <v>141867.9</v>
      </c>
      <c r="CU3">
        <v>72.22</v>
      </c>
      <c r="CV3">
        <v>416.69</v>
      </c>
      <c r="CW3">
        <v>2786733</v>
      </c>
      <c r="CX3">
        <v>38.89</v>
      </c>
      <c r="CY3">
        <v>50</v>
      </c>
      <c r="CZ3">
        <v>188.9</v>
      </c>
    </row>
    <row r="4" spans="1:104" x14ac:dyDescent="0.2">
      <c r="A4" t="s">
        <v>83</v>
      </c>
      <c r="B4" t="s">
        <v>76</v>
      </c>
      <c r="D4" s="3">
        <v>44531</v>
      </c>
      <c r="E4" s="4">
        <v>0.6743055555555556</v>
      </c>
      <c r="F4">
        <v>1101</v>
      </c>
      <c r="G4" t="s">
        <v>77</v>
      </c>
      <c r="H4" t="s">
        <v>188</v>
      </c>
      <c r="I4">
        <v>-3.9669999999999997E-2</v>
      </c>
      <c r="J4">
        <v>-1.8440000000000002E-2</v>
      </c>
      <c r="K4">
        <v>6.6030000000000004E-3</v>
      </c>
      <c r="L4">
        <v>4.8809999999999999E-2</v>
      </c>
      <c r="M4">
        <v>0.80930000000000002</v>
      </c>
      <c r="N4">
        <v>0.23619999999999999</v>
      </c>
      <c r="O4">
        <v>0.70750000000000002</v>
      </c>
      <c r="P4">
        <v>1.121</v>
      </c>
      <c r="Q4">
        <v>-1.0540000000000001E-2</v>
      </c>
      <c r="R4">
        <v>-1.567E-2</v>
      </c>
      <c r="S4">
        <v>-3.29E-3</v>
      </c>
      <c r="T4">
        <v>6.1130000000000004E-3</v>
      </c>
      <c r="U4">
        <v>1.137E-2</v>
      </c>
      <c r="V4">
        <v>-3.971E-4</v>
      </c>
      <c r="W4">
        <v>-1.7700000000000001E-3</v>
      </c>
      <c r="X4" s="5">
        <v>-8.9690000000000004E-5</v>
      </c>
      <c r="Y4">
        <v>-5.0070000000000002E-3</v>
      </c>
      <c r="Z4">
        <v>-1.244E-2</v>
      </c>
      <c r="AA4">
        <v>0.31109999999999999</v>
      </c>
      <c r="AB4">
        <v>-2.315E-2</v>
      </c>
      <c r="AC4">
        <v>2.0649999999999999</v>
      </c>
      <c r="AD4">
        <v>9.103E-3</v>
      </c>
      <c r="AE4">
        <v>8.1890000000000001E-3</v>
      </c>
      <c r="AF4">
        <v>4.4970000000000001E-3</v>
      </c>
      <c r="AG4">
        <v>8.8949999999999999E-4</v>
      </c>
      <c r="AH4">
        <v>-2.5010000000000001E-4</v>
      </c>
      <c r="AI4">
        <v>4.5399999999999998E-4</v>
      </c>
      <c r="AJ4" t="s">
        <v>80</v>
      </c>
      <c r="AK4">
        <v>-3.9669999999999997E-2</v>
      </c>
      <c r="AL4">
        <v>11.58</v>
      </c>
      <c r="AM4">
        <v>65.510000000000005</v>
      </c>
      <c r="AN4">
        <v>96.87</v>
      </c>
      <c r="AO4">
        <v>96.64</v>
      </c>
      <c r="AP4" t="s">
        <v>81</v>
      </c>
      <c r="AQ4">
        <v>95.22</v>
      </c>
      <c r="AR4">
        <v>46.91</v>
      </c>
      <c r="AS4">
        <v>19.670000000000002</v>
      </c>
      <c r="AT4">
        <v>53.36</v>
      </c>
      <c r="AU4">
        <v>88.19</v>
      </c>
      <c r="AV4">
        <v>5.88</v>
      </c>
      <c r="AW4" t="s">
        <v>81</v>
      </c>
      <c r="AX4" t="s">
        <v>81</v>
      </c>
      <c r="AY4" t="s">
        <v>81</v>
      </c>
      <c r="AZ4">
        <v>36.9</v>
      </c>
      <c r="BA4" t="s">
        <v>81</v>
      </c>
      <c r="BB4" t="s">
        <v>81</v>
      </c>
      <c r="BC4" t="s">
        <v>81</v>
      </c>
      <c r="BD4" t="s">
        <v>81</v>
      </c>
      <c r="BE4">
        <v>37.25</v>
      </c>
      <c r="BF4">
        <v>29.61</v>
      </c>
      <c r="BG4" t="s">
        <v>81</v>
      </c>
      <c r="BH4" t="s">
        <v>81</v>
      </c>
      <c r="BI4">
        <v>53.24</v>
      </c>
      <c r="BJ4" t="s">
        <v>81</v>
      </c>
      <c r="BK4" t="s">
        <v>81</v>
      </c>
      <c r="BL4">
        <v>33.44</v>
      </c>
      <c r="BM4" t="s">
        <v>82</v>
      </c>
      <c r="BN4">
        <v>51373.07</v>
      </c>
      <c r="BO4">
        <v>979268.5</v>
      </c>
      <c r="BP4">
        <v>240792.5</v>
      </c>
      <c r="BQ4">
        <v>28249.94</v>
      </c>
      <c r="BR4">
        <v>5539.02</v>
      </c>
      <c r="BS4">
        <v>56855.73</v>
      </c>
      <c r="BT4">
        <v>14900.27</v>
      </c>
      <c r="BU4">
        <v>460.02</v>
      </c>
      <c r="BV4">
        <v>11151.34</v>
      </c>
      <c r="BW4">
        <v>36711.57</v>
      </c>
      <c r="BX4">
        <v>1334693</v>
      </c>
      <c r="BY4">
        <v>8844747</v>
      </c>
      <c r="BZ4">
        <v>60</v>
      </c>
      <c r="CA4">
        <v>4.4400000000000004</v>
      </c>
      <c r="CB4">
        <v>1455.69</v>
      </c>
      <c r="CC4">
        <v>66.67</v>
      </c>
      <c r="CD4">
        <v>541.16</v>
      </c>
      <c r="CE4">
        <v>86.67</v>
      </c>
      <c r="CF4">
        <v>284.45999999999998</v>
      </c>
      <c r="CG4">
        <v>117.78</v>
      </c>
      <c r="CH4">
        <v>242.23</v>
      </c>
      <c r="CI4">
        <v>1321.22</v>
      </c>
      <c r="CJ4">
        <v>3752.39</v>
      </c>
      <c r="CK4">
        <v>51325.89</v>
      </c>
      <c r="CL4">
        <v>286905.2</v>
      </c>
      <c r="CM4">
        <v>1.1100000000000001</v>
      </c>
      <c r="CN4">
        <v>2.2200000000000002</v>
      </c>
      <c r="CO4">
        <v>97.78</v>
      </c>
      <c r="CP4">
        <v>73.34</v>
      </c>
      <c r="CQ4">
        <v>131.12</v>
      </c>
      <c r="CR4">
        <v>1082.3</v>
      </c>
      <c r="CS4">
        <v>2139116</v>
      </c>
      <c r="CT4">
        <v>146553</v>
      </c>
      <c r="CU4">
        <v>41.11</v>
      </c>
      <c r="CV4">
        <v>235.57</v>
      </c>
      <c r="CW4">
        <v>2871938</v>
      </c>
      <c r="CX4">
        <v>20</v>
      </c>
      <c r="CY4">
        <v>28.89</v>
      </c>
      <c r="CZ4">
        <v>115.56</v>
      </c>
    </row>
    <row r="5" spans="1:104" x14ac:dyDescent="0.2">
      <c r="A5" t="s">
        <v>84</v>
      </c>
      <c r="B5" t="s">
        <v>85</v>
      </c>
      <c r="D5" s="3">
        <v>44531</v>
      </c>
      <c r="E5" s="4">
        <v>0.6777777777777777</v>
      </c>
      <c r="F5">
        <v>1101</v>
      </c>
      <c r="G5" t="s">
        <v>77</v>
      </c>
      <c r="H5" t="s">
        <v>188</v>
      </c>
      <c r="I5" s="5">
        <v>-6.6059999999999997E-8</v>
      </c>
      <c r="J5" s="5">
        <v>-3.3290000000000002E-7</v>
      </c>
      <c r="K5" s="5">
        <v>-6.5929999999999995E-8</v>
      </c>
      <c r="L5" s="5">
        <v>-1.371E-8</v>
      </c>
      <c r="M5" s="5">
        <v>-4.5720000000000002E-8</v>
      </c>
      <c r="N5" s="5">
        <v>-6.7669999999999996E-8</v>
      </c>
      <c r="O5" s="5">
        <v>-1.441E-7</v>
      </c>
      <c r="P5" s="5">
        <v>-1.8489999999999999E-7</v>
      </c>
      <c r="Q5" s="5">
        <v>1.3790000000000001E-9</v>
      </c>
      <c r="R5" s="5">
        <v>-1.8899999999999999E-10</v>
      </c>
      <c r="S5" s="5">
        <v>-1.028E-9</v>
      </c>
      <c r="T5" s="5">
        <v>2.613E-9</v>
      </c>
      <c r="U5" s="5">
        <v>-2.7539999999999998E-9</v>
      </c>
      <c r="V5" s="5">
        <v>-1.6150000000000001E-10</v>
      </c>
      <c r="W5" s="5">
        <v>1.655E-10</v>
      </c>
      <c r="X5" s="5">
        <v>5.5119999999999999E-11</v>
      </c>
      <c r="Y5" s="5">
        <v>1.6709999999999999E-9</v>
      </c>
      <c r="Z5" s="5">
        <v>-2.6719999999999999E-9</v>
      </c>
      <c r="AA5" t="s">
        <v>79</v>
      </c>
      <c r="AB5" s="5">
        <v>2.8280000000000002E-9</v>
      </c>
      <c r="AC5" s="5">
        <v>-5.2890000000000003E-7</v>
      </c>
      <c r="AD5" s="5">
        <v>-5.6159999999999996E-9</v>
      </c>
      <c r="AE5" s="5">
        <v>2.0879999999999999E-8</v>
      </c>
      <c r="AF5" s="5">
        <v>-1.634E-10</v>
      </c>
      <c r="AG5" s="5">
        <v>-4.748E-11</v>
      </c>
      <c r="AH5" s="5">
        <v>-7.1499999999999999E-11</v>
      </c>
      <c r="AI5" s="5">
        <v>-1.5119999999999999E-11</v>
      </c>
      <c r="AJ5" t="s">
        <v>80</v>
      </c>
      <c r="AK5" s="5">
        <v>-6.6059999999999997E-8</v>
      </c>
      <c r="AL5" t="s">
        <v>81</v>
      </c>
      <c r="AM5" t="s">
        <v>81</v>
      </c>
      <c r="AN5" t="s">
        <v>81</v>
      </c>
      <c r="AO5" t="s">
        <v>81</v>
      </c>
      <c r="AP5" t="s">
        <v>81</v>
      </c>
      <c r="AQ5" t="s">
        <v>81</v>
      </c>
      <c r="AR5" t="s">
        <v>81</v>
      </c>
      <c r="AS5" t="s">
        <v>81</v>
      </c>
      <c r="AT5" t="s">
        <v>81</v>
      </c>
      <c r="AU5" t="s">
        <v>81</v>
      </c>
      <c r="AV5" t="s">
        <v>81</v>
      </c>
      <c r="AW5" t="s">
        <v>81</v>
      </c>
      <c r="AX5" t="s">
        <v>81</v>
      </c>
      <c r="AY5" t="s">
        <v>81</v>
      </c>
      <c r="AZ5" t="s">
        <v>81</v>
      </c>
      <c r="BA5" t="s">
        <v>81</v>
      </c>
      <c r="BB5" t="s">
        <v>81</v>
      </c>
      <c r="BC5" t="s">
        <v>81</v>
      </c>
      <c r="BE5" t="s">
        <v>81</v>
      </c>
      <c r="BF5" t="s">
        <v>81</v>
      </c>
      <c r="BG5" t="s">
        <v>81</v>
      </c>
      <c r="BH5" t="s">
        <v>81</v>
      </c>
      <c r="BI5" t="s">
        <v>81</v>
      </c>
      <c r="BJ5" t="s">
        <v>81</v>
      </c>
      <c r="BK5" t="s">
        <v>81</v>
      </c>
      <c r="BL5" t="s">
        <v>81</v>
      </c>
      <c r="BM5" t="s">
        <v>82</v>
      </c>
      <c r="BN5">
        <v>52440.63</v>
      </c>
      <c r="BO5">
        <v>967046.9</v>
      </c>
      <c r="BP5">
        <v>237312.1</v>
      </c>
      <c r="BQ5">
        <v>27544.23</v>
      </c>
      <c r="BR5">
        <v>5214.46</v>
      </c>
      <c r="BS5">
        <v>24397.05</v>
      </c>
      <c r="BT5">
        <v>13523.5</v>
      </c>
      <c r="BU5">
        <v>383.35</v>
      </c>
      <c r="BV5">
        <v>9283.2800000000007</v>
      </c>
      <c r="BW5">
        <v>36538.199999999997</v>
      </c>
      <c r="BX5">
        <v>1304798</v>
      </c>
      <c r="BY5">
        <v>8686912</v>
      </c>
      <c r="BZ5">
        <v>72.23</v>
      </c>
      <c r="CA5">
        <v>6.67</v>
      </c>
      <c r="CB5">
        <v>1605.7</v>
      </c>
      <c r="CC5">
        <v>61.11</v>
      </c>
      <c r="CD5">
        <v>440.02</v>
      </c>
      <c r="CE5">
        <v>88.89</v>
      </c>
      <c r="CF5">
        <v>316.68</v>
      </c>
      <c r="CG5">
        <v>116.67</v>
      </c>
      <c r="CH5">
        <v>263.35000000000002</v>
      </c>
      <c r="CI5">
        <v>1342.33</v>
      </c>
      <c r="CJ5">
        <v>3700.15</v>
      </c>
      <c r="CK5">
        <v>50297.16</v>
      </c>
      <c r="CL5">
        <v>282076.40000000002</v>
      </c>
      <c r="CM5">
        <v>0</v>
      </c>
      <c r="CN5">
        <v>6.67</v>
      </c>
      <c r="CO5">
        <v>80</v>
      </c>
      <c r="CP5">
        <v>68.89</v>
      </c>
      <c r="CQ5">
        <v>125.56</v>
      </c>
      <c r="CR5">
        <v>811.17</v>
      </c>
      <c r="CS5">
        <v>2101052</v>
      </c>
      <c r="CT5">
        <v>145122.79999999999</v>
      </c>
      <c r="CU5">
        <v>33.33</v>
      </c>
      <c r="CV5">
        <v>244.46</v>
      </c>
      <c r="CW5">
        <v>2853071</v>
      </c>
      <c r="CX5">
        <v>15.56</v>
      </c>
      <c r="CY5">
        <v>24.45</v>
      </c>
      <c r="CZ5">
        <v>88.89</v>
      </c>
    </row>
    <row r="6" spans="1:104" x14ac:dyDescent="0.2">
      <c r="A6" t="s">
        <v>86</v>
      </c>
      <c r="B6" t="s">
        <v>87</v>
      </c>
      <c r="D6" s="3">
        <v>44531</v>
      </c>
      <c r="E6" s="4">
        <v>0.68194444444444446</v>
      </c>
      <c r="F6">
        <v>3501</v>
      </c>
      <c r="G6" t="s">
        <v>77</v>
      </c>
      <c r="H6" t="s">
        <v>188</v>
      </c>
      <c r="I6">
        <v>0.27389999999999998</v>
      </c>
      <c r="J6">
        <v>5.8319999999999999</v>
      </c>
      <c r="K6">
        <v>1.0189999999999999</v>
      </c>
      <c r="L6">
        <v>1.0489999999999999</v>
      </c>
      <c r="M6">
        <v>0.23830000000000001</v>
      </c>
      <c r="N6">
        <v>28.04</v>
      </c>
      <c r="O6">
        <v>26.04</v>
      </c>
      <c r="P6">
        <v>25.81</v>
      </c>
      <c r="Q6">
        <v>3.1260000000000003E-2</v>
      </c>
      <c r="R6">
        <v>7.0430000000000006E-2</v>
      </c>
      <c r="S6">
        <v>5.833E-2</v>
      </c>
      <c r="T6">
        <v>0.2999</v>
      </c>
      <c r="U6">
        <v>0.33239999999999997</v>
      </c>
      <c r="V6">
        <v>5.5649999999999998E-2</v>
      </c>
      <c r="W6">
        <v>6.7820000000000005E-2</v>
      </c>
      <c r="X6">
        <v>7.3800000000000004E-2</v>
      </c>
      <c r="Y6">
        <v>0.43259999999999998</v>
      </c>
      <c r="Z6">
        <v>0.46560000000000001</v>
      </c>
      <c r="AA6" t="s">
        <v>79</v>
      </c>
      <c r="AB6">
        <v>1.1039999999999999E-2</v>
      </c>
      <c r="AC6">
        <v>5.4850000000000003</v>
      </c>
      <c r="AD6">
        <v>4.82E-2</v>
      </c>
      <c r="AE6">
        <v>7.3910000000000003E-2</v>
      </c>
      <c r="AF6">
        <v>0.29389999999999999</v>
      </c>
      <c r="AG6">
        <v>0.12529999999999999</v>
      </c>
      <c r="AH6">
        <v>0.129</v>
      </c>
      <c r="AI6">
        <v>6.0510000000000001E-2</v>
      </c>
      <c r="AJ6" t="s">
        <v>80</v>
      </c>
      <c r="AK6">
        <v>0.27389999999999998</v>
      </c>
      <c r="AL6">
        <v>3.38</v>
      </c>
      <c r="AM6">
        <v>1.19</v>
      </c>
      <c r="AN6">
        <v>2.5099999999999998</v>
      </c>
      <c r="AO6">
        <v>3.69</v>
      </c>
      <c r="AP6">
        <v>4.3499999999999996</v>
      </c>
      <c r="AQ6">
        <v>2.95</v>
      </c>
      <c r="AR6">
        <v>0.94</v>
      </c>
      <c r="AS6">
        <v>0.91</v>
      </c>
      <c r="AT6">
        <v>15.37</v>
      </c>
      <c r="AU6">
        <v>88.03</v>
      </c>
      <c r="AV6">
        <v>6.06</v>
      </c>
      <c r="AW6">
        <v>28.15</v>
      </c>
      <c r="AX6">
        <v>3.98</v>
      </c>
      <c r="AY6">
        <v>4.57</v>
      </c>
      <c r="AZ6">
        <v>7.04</v>
      </c>
      <c r="BA6">
        <v>4.38</v>
      </c>
      <c r="BB6">
        <v>7.89</v>
      </c>
      <c r="BC6">
        <v>7.83</v>
      </c>
      <c r="BE6" t="s">
        <v>81</v>
      </c>
      <c r="BF6">
        <v>22.94</v>
      </c>
      <c r="BG6">
        <v>19.39</v>
      </c>
      <c r="BH6">
        <v>42.12</v>
      </c>
      <c r="BI6">
        <v>1.23</v>
      </c>
      <c r="BJ6">
        <v>6.11</v>
      </c>
      <c r="BK6">
        <v>3.75</v>
      </c>
      <c r="BL6">
        <v>0.5</v>
      </c>
      <c r="BM6" t="s">
        <v>82</v>
      </c>
      <c r="BN6">
        <v>66676.639999999999</v>
      </c>
      <c r="BO6">
        <v>973509.7</v>
      </c>
      <c r="BP6">
        <v>500230.6</v>
      </c>
      <c r="BQ6">
        <v>58975.14</v>
      </c>
      <c r="BR6">
        <v>10147.16</v>
      </c>
      <c r="BS6">
        <v>33947.85</v>
      </c>
      <c r="BT6">
        <v>134129.70000000001</v>
      </c>
      <c r="BU6">
        <v>2924.84</v>
      </c>
      <c r="BV6">
        <v>48101.34</v>
      </c>
      <c r="BW6">
        <v>36648.839999999997</v>
      </c>
      <c r="BX6">
        <v>1287635</v>
      </c>
      <c r="BY6">
        <v>8756827</v>
      </c>
      <c r="BZ6">
        <v>108.89</v>
      </c>
      <c r="CA6">
        <v>16.670000000000002</v>
      </c>
      <c r="CB6">
        <v>4768.74</v>
      </c>
      <c r="CC6">
        <v>325.57</v>
      </c>
      <c r="CD6">
        <v>2968.19</v>
      </c>
      <c r="CE6">
        <v>608.91999999999996</v>
      </c>
      <c r="CF6">
        <v>1735.72</v>
      </c>
      <c r="CG6">
        <v>836.72</v>
      </c>
      <c r="CH6">
        <v>2432.5100000000002</v>
      </c>
      <c r="CI6">
        <v>2970.41</v>
      </c>
      <c r="CJ6">
        <v>3699.41</v>
      </c>
      <c r="CK6">
        <v>50093.02</v>
      </c>
      <c r="CL6">
        <v>282187.2</v>
      </c>
      <c r="CM6">
        <v>0</v>
      </c>
      <c r="CN6">
        <v>8.89</v>
      </c>
      <c r="CO6">
        <v>123.34</v>
      </c>
      <c r="CP6">
        <v>91.11</v>
      </c>
      <c r="CQ6">
        <v>155.56</v>
      </c>
      <c r="CR6">
        <v>17373.41</v>
      </c>
      <c r="CS6">
        <v>2117625</v>
      </c>
      <c r="CT6">
        <v>144463.70000000001</v>
      </c>
      <c r="CU6">
        <v>1068.97</v>
      </c>
      <c r="CV6">
        <v>6934.21</v>
      </c>
      <c r="CW6">
        <v>2850026</v>
      </c>
      <c r="CX6">
        <v>877.84</v>
      </c>
      <c r="CY6">
        <v>754.5</v>
      </c>
      <c r="CZ6">
        <v>3518.1</v>
      </c>
    </row>
    <row r="7" spans="1:104" x14ac:dyDescent="0.2">
      <c r="A7" t="s">
        <v>88</v>
      </c>
      <c r="B7" t="s">
        <v>89</v>
      </c>
      <c r="D7" s="3">
        <v>44531</v>
      </c>
      <c r="E7" s="4">
        <v>0.68541666666666667</v>
      </c>
      <c r="F7">
        <v>3502</v>
      </c>
      <c r="G7" t="s">
        <v>77</v>
      </c>
      <c r="H7" t="s">
        <v>188</v>
      </c>
      <c r="I7">
        <v>2.855</v>
      </c>
      <c r="J7">
        <v>35.590000000000003</v>
      </c>
      <c r="K7">
        <v>13.23</v>
      </c>
      <c r="L7">
        <v>13.37</v>
      </c>
      <c r="M7">
        <v>2.879</v>
      </c>
      <c r="N7">
        <v>68.25</v>
      </c>
      <c r="O7">
        <v>65.28</v>
      </c>
      <c r="P7">
        <v>66.92</v>
      </c>
      <c r="Q7">
        <v>0.50609999999999999</v>
      </c>
      <c r="R7">
        <v>0.4728</v>
      </c>
      <c r="S7">
        <v>0.57620000000000005</v>
      </c>
      <c r="T7">
        <v>2.8079999999999998</v>
      </c>
      <c r="U7">
        <v>3.0350000000000001</v>
      </c>
      <c r="V7">
        <v>0.58209999999999995</v>
      </c>
      <c r="W7">
        <v>0.59079999999999999</v>
      </c>
      <c r="X7">
        <v>0.5998</v>
      </c>
      <c r="Y7">
        <v>2.9750000000000001</v>
      </c>
      <c r="Z7">
        <v>2.9830000000000001</v>
      </c>
      <c r="AA7">
        <v>1.5920000000000001</v>
      </c>
      <c r="AB7">
        <v>0.51539999999999997</v>
      </c>
      <c r="AC7">
        <v>0.70209999999999995</v>
      </c>
      <c r="AD7">
        <v>0.50409999999999999</v>
      </c>
      <c r="AE7">
        <v>0.53820000000000001</v>
      </c>
      <c r="AF7">
        <v>2.8279999999999998</v>
      </c>
      <c r="AG7">
        <v>0.86209999999999998</v>
      </c>
      <c r="AH7">
        <v>0.87829999999999997</v>
      </c>
      <c r="AI7">
        <v>0.57450000000000001</v>
      </c>
      <c r="AJ7" t="s">
        <v>80</v>
      </c>
      <c r="AK7">
        <v>2.855</v>
      </c>
      <c r="AL7">
        <v>0.94</v>
      </c>
      <c r="AM7">
        <v>0.37</v>
      </c>
      <c r="AN7">
        <v>0.68</v>
      </c>
      <c r="AO7">
        <v>0.49</v>
      </c>
      <c r="AP7">
        <v>6.16</v>
      </c>
      <c r="AQ7">
        <v>2.2200000000000002</v>
      </c>
      <c r="AR7">
        <v>2.41</v>
      </c>
      <c r="AS7">
        <v>0.81</v>
      </c>
      <c r="AT7">
        <v>3.93</v>
      </c>
      <c r="AU7">
        <v>24.41</v>
      </c>
      <c r="AV7">
        <v>1.47</v>
      </c>
      <c r="AW7">
        <v>2.62</v>
      </c>
      <c r="AX7">
        <v>2.19</v>
      </c>
      <c r="AY7">
        <v>0.9</v>
      </c>
      <c r="AZ7">
        <v>0.84</v>
      </c>
      <c r="BA7">
        <v>2.12</v>
      </c>
      <c r="BB7">
        <v>1.81</v>
      </c>
      <c r="BC7">
        <v>2.59</v>
      </c>
      <c r="BD7">
        <v>34.479999999999997</v>
      </c>
      <c r="BE7">
        <v>20.29</v>
      </c>
      <c r="BF7" t="s">
        <v>81</v>
      </c>
      <c r="BG7">
        <v>3.29</v>
      </c>
      <c r="BH7">
        <v>11.82</v>
      </c>
      <c r="BI7">
        <v>0.48</v>
      </c>
      <c r="BJ7">
        <v>1.46</v>
      </c>
      <c r="BK7">
        <v>0.46</v>
      </c>
      <c r="BL7">
        <v>0.52</v>
      </c>
      <c r="BM7" t="s">
        <v>82</v>
      </c>
      <c r="BN7">
        <v>194263.2</v>
      </c>
      <c r="BO7">
        <v>972093.9</v>
      </c>
      <c r="BP7">
        <v>1807953</v>
      </c>
      <c r="BQ7">
        <v>427337.1</v>
      </c>
      <c r="BR7">
        <v>66705.850000000006</v>
      </c>
      <c r="BS7">
        <v>135776.5</v>
      </c>
      <c r="BT7">
        <v>308906.09999999998</v>
      </c>
      <c r="BU7">
        <v>6659.53</v>
      </c>
      <c r="BV7">
        <v>108350.8</v>
      </c>
      <c r="BW7">
        <v>36460.949999999997</v>
      </c>
      <c r="BX7">
        <v>1294060</v>
      </c>
      <c r="BY7">
        <v>8641296</v>
      </c>
      <c r="BZ7">
        <v>662.26</v>
      </c>
      <c r="CA7">
        <v>73.34</v>
      </c>
      <c r="CB7">
        <v>32299.07</v>
      </c>
      <c r="CC7">
        <v>2520.3200000000002</v>
      </c>
      <c r="CD7">
        <v>23640.17</v>
      </c>
      <c r="CE7">
        <v>5452.34</v>
      </c>
      <c r="CF7">
        <v>12508.04</v>
      </c>
      <c r="CG7">
        <v>5888.08</v>
      </c>
      <c r="CH7">
        <v>14970.48</v>
      </c>
      <c r="CI7">
        <v>11611.77</v>
      </c>
      <c r="CJ7">
        <v>3698.67</v>
      </c>
      <c r="CK7">
        <v>49792.25</v>
      </c>
      <c r="CL7">
        <v>278353.90000000002</v>
      </c>
      <c r="CM7">
        <v>5.56</v>
      </c>
      <c r="CN7">
        <v>115.56</v>
      </c>
      <c r="CO7">
        <v>85.56</v>
      </c>
      <c r="CP7">
        <v>301.13</v>
      </c>
      <c r="CQ7">
        <v>338.91</v>
      </c>
      <c r="CR7">
        <v>157964.20000000001</v>
      </c>
      <c r="CS7">
        <v>2096830</v>
      </c>
      <c r="CT7">
        <v>143396</v>
      </c>
      <c r="CU7">
        <v>7087.66</v>
      </c>
      <c r="CV7">
        <v>45319.14</v>
      </c>
      <c r="CW7">
        <v>2845474</v>
      </c>
      <c r="CX7">
        <v>8220.67</v>
      </c>
      <c r="CY7">
        <v>6974.34</v>
      </c>
      <c r="CZ7">
        <v>32596.01</v>
      </c>
    </row>
    <row r="8" spans="1:104" x14ac:dyDescent="0.2">
      <c r="A8" t="s">
        <v>90</v>
      </c>
      <c r="B8" t="s">
        <v>91</v>
      </c>
      <c r="D8" s="3">
        <v>44531</v>
      </c>
      <c r="E8" s="4">
        <v>0.68888888888888899</v>
      </c>
      <c r="F8">
        <v>3503</v>
      </c>
      <c r="G8" t="s">
        <v>77</v>
      </c>
      <c r="H8" t="s">
        <v>188</v>
      </c>
      <c r="I8">
        <v>28.24</v>
      </c>
      <c r="J8">
        <v>257.3</v>
      </c>
      <c r="K8">
        <v>130.6</v>
      </c>
      <c r="L8">
        <v>130.80000000000001</v>
      </c>
      <c r="M8">
        <v>28.26</v>
      </c>
      <c r="N8">
        <v>334</v>
      </c>
      <c r="O8">
        <v>318.3</v>
      </c>
      <c r="P8">
        <v>322.8</v>
      </c>
      <c r="Q8">
        <v>5.4029999999999996</v>
      </c>
      <c r="R8">
        <v>5.827</v>
      </c>
      <c r="S8">
        <v>5.593</v>
      </c>
      <c r="T8">
        <v>27.46</v>
      </c>
      <c r="U8">
        <v>28.07</v>
      </c>
      <c r="V8">
        <v>5.5270000000000001</v>
      </c>
      <c r="W8">
        <v>5.6</v>
      </c>
      <c r="X8">
        <v>5.6289999999999996</v>
      </c>
      <c r="Y8">
        <v>27.54</v>
      </c>
      <c r="Z8">
        <v>27.8</v>
      </c>
      <c r="AA8">
        <v>4.4139999999999997</v>
      </c>
      <c r="AB8">
        <v>5.4210000000000003</v>
      </c>
      <c r="AC8">
        <v>5.4409999999999998</v>
      </c>
      <c r="AD8">
        <v>5.2770000000000001</v>
      </c>
      <c r="AE8">
        <v>5.3810000000000002</v>
      </c>
      <c r="AF8">
        <v>27.65</v>
      </c>
      <c r="AG8">
        <v>5.7510000000000003</v>
      </c>
      <c r="AH8">
        <v>5.9080000000000004</v>
      </c>
      <c r="AI8">
        <v>5.5730000000000004</v>
      </c>
      <c r="AJ8" t="s">
        <v>80</v>
      </c>
      <c r="AK8">
        <v>28.24</v>
      </c>
      <c r="AL8">
        <v>1.58</v>
      </c>
      <c r="AM8">
        <v>1.1599999999999999</v>
      </c>
      <c r="AN8">
        <v>1.34</v>
      </c>
      <c r="AO8">
        <v>0.97</v>
      </c>
      <c r="AP8">
        <v>0.72</v>
      </c>
      <c r="AQ8">
        <v>2.54</v>
      </c>
      <c r="AR8">
        <v>1.1399999999999999</v>
      </c>
      <c r="AS8">
        <v>0.56000000000000005</v>
      </c>
      <c r="AT8">
        <v>2.25</v>
      </c>
      <c r="AU8">
        <v>4.63</v>
      </c>
      <c r="AV8">
        <v>1.42</v>
      </c>
      <c r="AW8">
        <v>1.77</v>
      </c>
      <c r="AX8">
        <v>1.18</v>
      </c>
      <c r="AY8">
        <v>1.07</v>
      </c>
      <c r="AZ8">
        <v>1.03</v>
      </c>
      <c r="BA8">
        <v>0.08</v>
      </c>
      <c r="BB8">
        <v>0.41</v>
      </c>
      <c r="BC8">
        <v>0.6</v>
      </c>
      <c r="BD8">
        <v>26.39</v>
      </c>
      <c r="BE8">
        <v>5.83</v>
      </c>
      <c r="BF8">
        <v>48.83</v>
      </c>
      <c r="BG8">
        <v>2.99</v>
      </c>
      <c r="BH8">
        <v>3.85</v>
      </c>
      <c r="BI8">
        <v>0.62</v>
      </c>
      <c r="BJ8">
        <v>0.16</v>
      </c>
      <c r="BK8">
        <v>0.99</v>
      </c>
      <c r="BL8">
        <v>0.3</v>
      </c>
      <c r="BM8" t="s">
        <v>82</v>
      </c>
      <c r="BN8">
        <v>1440520</v>
      </c>
      <c r="BO8">
        <v>957814.1</v>
      </c>
      <c r="BP8">
        <v>11464960</v>
      </c>
      <c r="BQ8">
        <v>3929926</v>
      </c>
      <c r="BR8">
        <v>600062.30000000005</v>
      </c>
      <c r="BS8">
        <v>1105842</v>
      </c>
      <c r="BT8">
        <v>1456663</v>
      </c>
      <c r="BU8">
        <v>30640.84</v>
      </c>
      <c r="BV8">
        <v>481665.7</v>
      </c>
      <c r="BW8">
        <v>36794.75</v>
      </c>
      <c r="BX8">
        <v>1291510</v>
      </c>
      <c r="BY8">
        <v>8541338</v>
      </c>
      <c r="BZ8">
        <v>6432.76</v>
      </c>
      <c r="CA8">
        <v>835.61</v>
      </c>
      <c r="CB8">
        <v>296131.8</v>
      </c>
      <c r="CC8">
        <v>24338.95</v>
      </c>
      <c r="CD8">
        <v>214800.3</v>
      </c>
      <c r="CE8">
        <v>50448.25</v>
      </c>
      <c r="CF8">
        <v>114604</v>
      </c>
      <c r="CG8">
        <v>53684.41</v>
      </c>
      <c r="CH8">
        <v>134911.5</v>
      </c>
      <c r="CI8">
        <v>96069.02</v>
      </c>
      <c r="CJ8">
        <v>3747.57</v>
      </c>
      <c r="CK8">
        <v>49780.88</v>
      </c>
      <c r="CL8">
        <v>275225.7</v>
      </c>
      <c r="CM8">
        <v>15.56</v>
      </c>
      <c r="CN8">
        <v>1134.53</v>
      </c>
      <c r="CO8">
        <v>124.45</v>
      </c>
      <c r="CP8">
        <v>2505.87</v>
      </c>
      <c r="CQ8">
        <v>2249.15</v>
      </c>
      <c r="CR8">
        <v>1520493</v>
      </c>
      <c r="CS8">
        <v>2077510</v>
      </c>
      <c r="CT8">
        <v>141825.29999999999</v>
      </c>
      <c r="CU8">
        <v>46658.36</v>
      </c>
      <c r="CV8">
        <v>300598.09999999998</v>
      </c>
      <c r="CW8">
        <v>2826290</v>
      </c>
      <c r="CX8">
        <v>80094.91</v>
      </c>
      <c r="CY8">
        <v>67393.87</v>
      </c>
      <c r="CZ8">
        <v>313272.40000000002</v>
      </c>
    </row>
    <row r="9" spans="1:104" x14ac:dyDescent="0.2">
      <c r="A9" t="s">
        <v>92</v>
      </c>
      <c r="B9" t="s">
        <v>93</v>
      </c>
      <c r="D9" s="3">
        <v>44531</v>
      </c>
      <c r="E9" s="4">
        <v>0.69305555555555554</v>
      </c>
      <c r="F9">
        <v>3504</v>
      </c>
      <c r="G9" t="s">
        <v>77</v>
      </c>
      <c r="H9" t="s">
        <v>188</v>
      </c>
      <c r="I9">
        <v>268.8</v>
      </c>
      <c r="J9">
        <v>2517</v>
      </c>
      <c r="K9">
        <v>1268</v>
      </c>
      <c r="L9">
        <v>1269</v>
      </c>
      <c r="M9">
        <v>269.2</v>
      </c>
      <c r="N9">
        <v>2547</v>
      </c>
      <c r="O9">
        <v>2559</v>
      </c>
      <c r="P9">
        <v>2586</v>
      </c>
      <c r="Q9">
        <v>53.56</v>
      </c>
      <c r="R9">
        <v>53.76</v>
      </c>
      <c r="S9">
        <v>55.08</v>
      </c>
      <c r="T9">
        <v>267.10000000000002</v>
      </c>
      <c r="U9">
        <v>270.7</v>
      </c>
      <c r="V9">
        <v>53.85</v>
      </c>
      <c r="W9">
        <v>55.27</v>
      </c>
      <c r="X9">
        <v>54.75</v>
      </c>
      <c r="Y9">
        <v>272.60000000000002</v>
      </c>
      <c r="Z9">
        <v>271.7</v>
      </c>
      <c r="AA9">
        <v>45.56</v>
      </c>
      <c r="AB9">
        <v>53.73</v>
      </c>
      <c r="AC9">
        <v>50.94</v>
      </c>
      <c r="AD9">
        <v>54.01</v>
      </c>
      <c r="AE9">
        <v>53.33</v>
      </c>
      <c r="AF9">
        <v>269.39999999999998</v>
      </c>
      <c r="AG9">
        <v>53.88</v>
      </c>
      <c r="AH9">
        <v>54.51</v>
      </c>
      <c r="AI9">
        <v>54.47</v>
      </c>
      <c r="AJ9" t="s">
        <v>80</v>
      </c>
      <c r="AK9">
        <v>268.8</v>
      </c>
      <c r="AL9">
        <v>0.86</v>
      </c>
      <c r="AM9">
        <v>1.08</v>
      </c>
      <c r="AN9">
        <v>0.94</v>
      </c>
      <c r="AO9">
        <v>1.07</v>
      </c>
      <c r="AP9">
        <v>0.74</v>
      </c>
      <c r="AQ9">
        <v>2.76</v>
      </c>
      <c r="AR9">
        <v>1.54</v>
      </c>
      <c r="AS9">
        <v>1.62</v>
      </c>
      <c r="AT9">
        <v>1.08</v>
      </c>
      <c r="AU9">
        <v>1.41</v>
      </c>
      <c r="AV9">
        <v>0.1</v>
      </c>
      <c r="AW9">
        <v>0.45</v>
      </c>
      <c r="AX9">
        <v>2.97</v>
      </c>
      <c r="AY9">
        <v>0.26</v>
      </c>
      <c r="AZ9">
        <v>0.55000000000000004</v>
      </c>
      <c r="BA9">
        <v>0.5</v>
      </c>
      <c r="BB9">
        <v>0.46</v>
      </c>
      <c r="BC9">
        <v>0.55000000000000004</v>
      </c>
      <c r="BD9">
        <v>11.23</v>
      </c>
      <c r="BE9">
        <v>1.99</v>
      </c>
      <c r="BF9">
        <v>8.66</v>
      </c>
      <c r="BG9">
        <v>3.42</v>
      </c>
      <c r="BH9">
        <v>1.1299999999999999</v>
      </c>
      <c r="BI9">
        <v>0.31</v>
      </c>
      <c r="BJ9">
        <v>0.64</v>
      </c>
      <c r="BK9">
        <v>0.85</v>
      </c>
      <c r="BL9">
        <v>0.12</v>
      </c>
      <c r="BM9" t="s">
        <v>82</v>
      </c>
      <c r="BN9">
        <v>13304580</v>
      </c>
      <c r="BO9">
        <v>950766.3</v>
      </c>
      <c r="BP9">
        <v>110361000</v>
      </c>
      <c r="BQ9">
        <v>37990790</v>
      </c>
      <c r="BR9">
        <v>5787521</v>
      </c>
      <c r="BS9">
        <v>10350300</v>
      </c>
      <c r="BT9">
        <v>11109800</v>
      </c>
      <c r="BU9">
        <v>244204.4</v>
      </c>
      <c r="BV9">
        <v>3802752</v>
      </c>
      <c r="BW9">
        <v>36601.71</v>
      </c>
      <c r="BX9">
        <v>1300632</v>
      </c>
      <c r="BY9">
        <v>8560528</v>
      </c>
      <c r="BZ9">
        <v>62786.89</v>
      </c>
      <c r="CA9">
        <v>7614.48</v>
      </c>
      <c r="CB9">
        <v>2908840</v>
      </c>
      <c r="CC9">
        <v>234982.5</v>
      </c>
      <c r="CD9">
        <v>2080023</v>
      </c>
      <c r="CE9">
        <v>489197.6</v>
      </c>
      <c r="CF9">
        <v>1124529</v>
      </c>
      <c r="CG9">
        <v>519463.8</v>
      </c>
      <c r="CH9">
        <v>1328520</v>
      </c>
      <c r="CI9">
        <v>924283</v>
      </c>
      <c r="CJ9">
        <v>3693.48</v>
      </c>
      <c r="CK9">
        <v>49528.38</v>
      </c>
      <c r="CL9">
        <v>274318.8</v>
      </c>
      <c r="CM9">
        <v>158.9</v>
      </c>
      <c r="CN9">
        <v>11164.82</v>
      </c>
      <c r="CO9">
        <v>482.25</v>
      </c>
      <c r="CP9">
        <v>24862.52</v>
      </c>
      <c r="CQ9">
        <v>21120.71</v>
      </c>
      <c r="CR9">
        <v>14757290</v>
      </c>
      <c r="CS9">
        <v>2074535</v>
      </c>
      <c r="CT9">
        <v>140356.20000000001</v>
      </c>
      <c r="CU9">
        <v>436231</v>
      </c>
      <c r="CV9">
        <v>2768069</v>
      </c>
      <c r="CW9">
        <v>2861252</v>
      </c>
      <c r="CX9">
        <v>785312.9</v>
      </c>
      <c r="CY9">
        <v>665975.80000000005</v>
      </c>
      <c r="CZ9">
        <v>3098883</v>
      </c>
    </row>
    <row r="10" spans="1:104" x14ac:dyDescent="0.2">
      <c r="A10" t="s">
        <v>94</v>
      </c>
      <c r="B10" t="s">
        <v>95</v>
      </c>
      <c r="D10" s="3">
        <v>44531</v>
      </c>
      <c r="E10" s="4">
        <v>0.69652777777777775</v>
      </c>
      <c r="F10">
        <v>3505</v>
      </c>
      <c r="G10" t="s">
        <v>77</v>
      </c>
      <c r="H10" t="s">
        <v>188</v>
      </c>
      <c r="I10">
        <v>535</v>
      </c>
      <c r="J10">
        <v>5041</v>
      </c>
      <c r="K10">
        <v>2515</v>
      </c>
      <c r="L10">
        <v>2515</v>
      </c>
      <c r="M10">
        <v>535.29999999999995</v>
      </c>
      <c r="N10">
        <v>5025</v>
      </c>
      <c r="O10">
        <v>5019</v>
      </c>
      <c r="P10">
        <v>5006</v>
      </c>
      <c r="Q10">
        <v>108.1</v>
      </c>
      <c r="R10">
        <v>108</v>
      </c>
      <c r="S10">
        <v>107.4</v>
      </c>
      <c r="T10">
        <v>536.5</v>
      </c>
      <c r="U10">
        <v>534.70000000000005</v>
      </c>
      <c r="V10">
        <v>107.2</v>
      </c>
      <c r="W10">
        <v>108.1</v>
      </c>
      <c r="X10">
        <v>108.3</v>
      </c>
      <c r="Y10">
        <v>535.4</v>
      </c>
      <c r="Z10">
        <v>535.79999999999995</v>
      </c>
      <c r="AA10">
        <v>112.2</v>
      </c>
      <c r="AB10">
        <v>108.1</v>
      </c>
      <c r="AC10">
        <v>109.5</v>
      </c>
      <c r="AD10">
        <v>108</v>
      </c>
      <c r="AE10">
        <v>108.3</v>
      </c>
      <c r="AF10">
        <v>534.6</v>
      </c>
      <c r="AG10">
        <v>108</v>
      </c>
      <c r="AH10">
        <v>107.7</v>
      </c>
      <c r="AI10">
        <v>107.5</v>
      </c>
      <c r="AJ10" t="s">
        <v>80</v>
      </c>
      <c r="AK10">
        <v>535</v>
      </c>
      <c r="AL10">
        <v>1</v>
      </c>
      <c r="AM10">
        <v>0.51</v>
      </c>
      <c r="AN10">
        <v>0.47</v>
      </c>
      <c r="AO10">
        <v>0.4</v>
      </c>
      <c r="AP10">
        <v>0.7</v>
      </c>
      <c r="AQ10">
        <v>3.02</v>
      </c>
      <c r="AR10">
        <v>0.41</v>
      </c>
      <c r="AS10">
        <v>0.1</v>
      </c>
      <c r="AT10">
        <v>0.31</v>
      </c>
      <c r="AU10">
        <v>0.81</v>
      </c>
      <c r="AV10">
        <v>0.59</v>
      </c>
      <c r="AW10">
        <v>0.71</v>
      </c>
      <c r="AX10">
        <v>0.83</v>
      </c>
      <c r="AY10">
        <v>0.76</v>
      </c>
      <c r="AZ10">
        <v>0.39</v>
      </c>
      <c r="BA10">
        <v>0.77</v>
      </c>
      <c r="BB10">
        <v>0.93</v>
      </c>
      <c r="BC10">
        <v>0.5</v>
      </c>
      <c r="BD10">
        <v>7.88</v>
      </c>
      <c r="BE10">
        <v>0.52</v>
      </c>
      <c r="BF10">
        <v>3.26</v>
      </c>
      <c r="BG10">
        <v>0.56000000000000005</v>
      </c>
      <c r="BH10">
        <v>0.75</v>
      </c>
      <c r="BI10">
        <v>0.43</v>
      </c>
      <c r="BJ10">
        <v>0.35</v>
      </c>
      <c r="BK10">
        <v>0.38</v>
      </c>
      <c r="BL10">
        <v>0.19</v>
      </c>
      <c r="BM10" t="s">
        <v>82</v>
      </c>
      <c r="BN10">
        <v>26752980</v>
      </c>
      <c r="BO10">
        <v>956492.2</v>
      </c>
      <c r="BP10">
        <v>223477900</v>
      </c>
      <c r="BQ10">
        <v>76287210</v>
      </c>
      <c r="BR10">
        <v>11609820</v>
      </c>
      <c r="BS10">
        <v>20812210</v>
      </c>
      <c r="BT10">
        <v>22296770</v>
      </c>
      <c r="BU10">
        <v>484498.6</v>
      </c>
      <c r="BV10">
        <v>7444573</v>
      </c>
      <c r="BW10">
        <v>36437.550000000003</v>
      </c>
      <c r="BX10">
        <v>1324810</v>
      </c>
      <c r="BY10">
        <v>8665256</v>
      </c>
      <c r="BZ10">
        <v>126061.1</v>
      </c>
      <c r="CA10">
        <v>15216.22</v>
      </c>
      <c r="CB10">
        <v>5741894</v>
      </c>
      <c r="CC10">
        <v>469754</v>
      </c>
      <c r="CD10">
        <v>4190657</v>
      </c>
      <c r="CE10">
        <v>983539.6</v>
      </c>
      <c r="CF10">
        <v>2221735</v>
      </c>
      <c r="CG10">
        <v>1038390</v>
      </c>
      <c r="CH10">
        <v>2635774</v>
      </c>
      <c r="CI10">
        <v>1840522</v>
      </c>
      <c r="CJ10">
        <v>3613.83</v>
      </c>
      <c r="CK10">
        <v>50398.16</v>
      </c>
      <c r="CL10">
        <v>277152.8</v>
      </c>
      <c r="CM10">
        <v>382.24</v>
      </c>
      <c r="CN10">
        <v>22840.26</v>
      </c>
      <c r="CO10">
        <v>924.51</v>
      </c>
      <c r="CP10">
        <v>50614.87</v>
      </c>
      <c r="CQ10">
        <v>43213.22</v>
      </c>
      <c r="CR10">
        <v>29584090</v>
      </c>
      <c r="CS10">
        <v>2094844</v>
      </c>
      <c r="CT10">
        <v>139127.4</v>
      </c>
      <c r="CU10">
        <v>883151.9</v>
      </c>
      <c r="CV10">
        <v>5522856</v>
      </c>
      <c r="CW10">
        <v>2884610</v>
      </c>
      <c r="CX10">
        <v>1575550</v>
      </c>
      <c r="CY10">
        <v>1343639</v>
      </c>
      <c r="CZ10">
        <v>6165497</v>
      </c>
    </row>
    <row r="11" spans="1:104" x14ac:dyDescent="0.2">
      <c r="A11" t="s">
        <v>97</v>
      </c>
      <c r="B11" t="s">
        <v>98</v>
      </c>
      <c r="D11" s="3">
        <v>44531</v>
      </c>
      <c r="E11" s="4">
        <v>0.70000000000000007</v>
      </c>
      <c r="F11">
        <v>1101</v>
      </c>
      <c r="G11" t="s">
        <v>77</v>
      </c>
      <c r="H11" t="s">
        <v>188</v>
      </c>
      <c r="I11">
        <v>-4.555E-2</v>
      </c>
      <c r="J11">
        <v>0.1487</v>
      </c>
      <c r="K11">
        <v>5.5059999999999996E-3</v>
      </c>
      <c r="L11">
        <v>2.0739999999999999E-3</v>
      </c>
      <c r="M11">
        <v>-0.1211</v>
      </c>
      <c r="N11">
        <v>-7.4179999999999996E-2</v>
      </c>
      <c r="O11">
        <v>0.29289999999999999</v>
      </c>
      <c r="P11">
        <v>-5.9740000000000001E-2</v>
      </c>
      <c r="Q11">
        <v>-1.6660000000000001E-2</v>
      </c>
      <c r="R11">
        <v>7.1240000000000001E-3</v>
      </c>
      <c r="S11">
        <v>-3.0360000000000001E-3</v>
      </c>
      <c r="T11">
        <v>1.523E-2</v>
      </c>
      <c r="U11">
        <v>2.0129999999999999E-2</v>
      </c>
      <c r="V11">
        <v>6.0840000000000004E-4</v>
      </c>
      <c r="W11">
        <v>4.457E-3</v>
      </c>
      <c r="X11">
        <v>4.7860000000000003E-3</v>
      </c>
      <c r="Y11">
        <v>-9.3849999999999992E-3</v>
      </c>
      <c r="Z11">
        <v>3.1E-2</v>
      </c>
      <c r="AA11" t="s">
        <v>79</v>
      </c>
      <c r="AB11">
        <v>0.14580000000000001</v>
      </c>
      <c r="AC11">
        <v>0.81320000000000003</v>
      </c>
      <c r="AD11">
        <v>0.11940000000000001</v>
      </c>
      <c r="AE11">
        <v>0.1573</v>
      </c>
      <c r="AF11">
        <v>-3.837E-4</v>
      </c>
      <c r="AG11">
        <v>-8.2330000000000001E-4</v>
      </c>
      <c r="AH11">
        <v>-1.9300000000000002E-5</v>
      </c>
      <c r="AI11">
        <v>4.2430000000000002E-3</v>
      </c>
      <c r="AJ11" t="s">
        <v>80</v>
      </c>
      <c r="AK11">
        <v>-4.555E-2</v>
      </c>
      <c r="AL11">
        <v>18.760000000000002</v>
      </c>
      <c r="AM11">
        <v>13.54</v>
      </c>
      <c r="AN11" t="s">
        <v>81</v>
      </c>
      <c r="AO11" t="s">
        <v>81</v>
      </c>
      <c r="AP11">
        <v>11.47</v>
      </c>
      <c r="AQ11">
        <v>94.92</v>
      </c>
      <c r="AR11" t="s">
        <v>81</v>
      </c>
      <c r="AS11" t="s">
        <v>81</v>
      </c>
      <c r="AT11">
        <v>61.34</v>
      </c>
      <c r="AU11" t="s">
        <v>81</v>
      </c>
      <c r="AV11">
        <v>54.68</v>
      </c>
      <c r="AW11">
        <v>80.040000000000006</v>
      </c>
      <c r="AX11">
        <v>29.36</v>
      </c>
      <c r="AY11" t="s">
        <v>81</v>
      </c>
      <c r="AZ11">
        <v>18.440000000000001</v>
      </c>
      <c r="BA11">
        <v>44.09</v>
      </c>
      <c r="BB11">
        <v>64.5</v>
      </c>
      <c r="BC11">
        <v>93.19</v>
      </c>
      <c r="BE11">
        <v>63.9</v>
      </c>
      <c r="BF11" t="s">
        <v>81</v>
      </c>
      <c r="BG11">
        <v>43.46</v>
      </c>
      <c r="BH11">
        <v>20.14</v>
      </c>
      <c r="BI11" t="s">
        <v>81</v>
      </c>
      <c r="BJ11" t="s">
        <v>81</v>
      </c>
      <c r="BK11" t="s">
        <v>81</v>
      </c>
      <c r="BL11">
        <v>8.4700000000000006</v>
      </c>
      <c r="BM11" t="s">
        <v>82</v>
      </c>
      <c r="BN11">
        <v>49704.22</v>
      </c>
      <c r="BO11">
        <v>953207.6</v>
      </c>
      <c r="BP11">
        <v>241689.7</v>
      </c>
      <c r="BQ11">
        <v>27458.47</v>
      </c>
      <c r="BR11">
        <v>5176.6400000000003</v>
      </c>
      <c r="BS11">
        <v>19504.669999999998</v>
      </c>
      <c r="BT11">
        <v>13275.45</v>
      </c>
      <c r="BU11">
        <v>407.8</v>
      </c>
      <c r="BV11">
        <v>9109.83</v>
      </c>
      <c r="BW11">
        <v>37090.67</v>
      </c>
      <c r="BX11">
        <v>1314232</v>
      </c>
      <c r="BY11">
        <v>8607526</v>
      </c>
      <c r="BZ11">
        <v>53.34</v>
      </c>
      <c r="CA11">
        <v>7.78</v>
      </c>
      <c r="CB11">
        <v>1430.12</v>
      </c>
      <c r="CC11">
        <v>75.56</v>
      </c>
      <c r="CD11">
        <v>593.37</v>
      </c>
      <c r="CE11">
        <v>93.34</v>
      </c>
      <c r="CF11">
        <v>404.46</v>
      </c>
      <c r="CG11">
        <v>161.12</v>
      </c>
      <c r="CH11">
        <v>213.34</v>
      </c>
      <c r="CI11">
        <v>1431.24</v>
      </c>
      <c r="CJ11">
        <v>3755.35</v>
      </c>
      <c r="CK11">
        <v>50728.24</v>
      </c>
      <c r="CL11">
        <v>278279.59999999998</v>
      </c>
      <c r="CM11">
        <v>0</v>
      </c>
      <c r="CN11">
        <v>37.78</v>
      </c>
      <c r="CO11">
        <v>87.78</v>
      </c>
      <c r="CP11">
        <v>124.45</v>
      </c>
      <c r="CQ11">
        <v>186.67</v>
      </c>
      <c r="CR11">
        <v>778.94</v>
      </c>
      <c r="CS11">
        <v>2109142</v>
      </c>
      <c r="CT11">
        <v>144784</v>
      </c>
      <c r="CU11">
        <v>26.67</v>
      </c>
      <c r="CV11">
        <v>244.46</v>
      </c>
      <c r="CW11">
        <v>2858141</v>
      </c>
      <c r="CX11">
        <v>86.67</v>
      </c>
      <c r="CY11">
        <v>65.56</v>
      </c>
      <c r="CZ11">
        <v>330.01</v>
      </c>
    </row>
    <row r="12" spans="1:104" x14ac:dyDescent="0.2">
      <c r="A12" t="s">
        <v>99</v>
      </c>
      <c r="B12" t="s">
        <v>100</v>
      </c>
      <c r="D12" s="3">
        <v>44531</v>
      </c>
      <c r="E12" s="4">
        <v>0.70347222222222217</v>
      </c>
      <c r="F12">
        <v>1101</v>
      </c>
      <c r="G12" t="s">
        <v>77</v>
      </c>
      <c r="H12" t="s">
        <v>188</v>
      </c>
      <c r="I12">
        <v>-7.5749999999999998E-2</v>
      </c>
      <c r="J12">
        <v>5.7590000000000002E-2</v>
      </c>
      <c r="K12">
        <v>-9.2219999999999993E-3</v>
      </c>
      <c r="L12">
        <v>-2.0369999999999999E-2</v>
      </c>
      <c r="M12">
        <v>-0.123</v>
      </c>
      <c r="N12">
        <v>-7.8829999999999997E-2</v>
      </c>
      <c r="O12">
        <v>-2.4119999999999999E-2</v>
      </c>
      <c r="P12">
        <v>-0.4476</v>
      </c>
      <c r="Q12">
        <v>-1.6389999999999998E-2</v>
      </c>
      <c r="R12">
        <v>7.6239999999999997E-3</v>
      </c>
      <c r="S12">
        <v>-2.2030000000000001E-3</v>
      </c>
      <c r="T12">
        <v>8.3040000000000006E-3</v>
      </c>
      <c r="U12">
        <v>9.6729999999999993E-3</v>
      </c>
      <c r="V12">
        <v>5.0469999999999996E-4</v>
      </c>
      <c r="W12">
        <v>1.8270000000000001E-3</v>
      </c>
      <c r="X12">
        <v>1.266E-3</v>
      </c>
      <c r="Y12">
        <v>-2.1250000000000002E-2</v>
      </c>
      <c r="Z12">
        <v>-1.3129999999999999E-2</v>
      </c>
      <c r="AA12" t="s">
        <v>79</v>
      </c>
      <c r="AB12">
        <v>-1.258E-3</v>
      </c>
      <c r="AC12">
        <v>2.101</v>
      </c>
      <c r="AD12">
        <v>4.0030000000000003E-2</v>
      </c>
      <c r="AE12">
        <v>6.5570000000000003E-2</v>
      </c>
      <c r="AF12">
        <v>-1.9599999999999999E-3</v>
      </c>
      <c r="AG12">
        <v>7.7740000000000003E-4</v>
      </c>
      <c r="AH12">
        <v>-5.1829999999999997E-4</v>
      </c>
      <c r="AI12">
        <v>1.2210000000000001E-3</v>
      </c>
      <c r="AJ12" t="s">
        <v>80</v>
      </c>
      <c r="AK12">
        <v>-7.5749999999999998E-2</v>
      </c>
      <c r="AL12">
        <v>21.37</v>
      </c>
      <c r="AM12">
        <v>34.54</v>
      </c>
      <c r="AN12" t="s">
        <v>81</v>
      </c>
      <c r="AO12" t="s">
        <v>81</v>
      </c>
      <c r="AP12">
        <v>2.74</v>
      </c>
      <c r="AQ12">
        <v>96.77</v>
      </c>
      <c r="AR12" t="s">
        <v>81</v>
      </c>
      <c r="AS12">
        <v>18.29</v>
      </c>
      <c r="AT12">
        <v>95.18</v>
      </c>
      <c r="AU12" t="s">
        <v>81</v>
      </c>
      <c r="AV12">
        <v>76.900000000000006</v>
      </c>
      <c r="AW12" t="s">
        <v>81</v>
      </c>
      <c r="AX12" t="s">
        <v>81</v>
      </c>
      <c r="AY12" t="s">
        <v>81</v>
      </c>
      <c r="AZ12">
        <v>15.58</v>
      </c>
      <c r="BA12">
        <v>43.48</v>
      </c>
      <c r="BB12">
        <v>19.48</v>
      </c>
      <c r="BC12">
        <v>98.4</v>
      </c>
      <c r="BE12" t="s">
        <v>81</v>
      </c>
      <c r="BF12">
        <v>26.52</v>
      </c>
      <c r="BG12" t="s">
        <v>81</v>
      </c>
      <c r="BH12" t="s">
        <v>81</v>
      </c>
      <c r="BI12">
        <v>3.62</v>
      </c>
      <c r="BJ12">
        <v>50.95</v>
      </c>
      <c r="BK12">
        <v>72.37</v>
      </c>
      <c r="BL12">
        <v>23.05</v>
      </c>
      <c r="BM12" t="s">
        <v>82</v>
      </c>
      <c r="BN12">
        <v>48513.74</v>
      </c>
      <c r="BO12">
        <v>961159.6</v>
      </c>
      <c r="BP12">
        <v>239195.3</v>
      </c>
      <c r="BQ12">
        <v>27186.93</v>
      </c>
      <c r="BR12">
        <v>5105.5</v>
      </c>
      <c r="BS12">
        <v>19555.86</v>
      </c>
      <c r="BT12">
        <v>13235.39</v>
      </c>
      <c r="BU12">
        <v>380.02</v>
      </c>
      <c r="BV12">
        <v>8592.84</v>
      </c>
      <c r="BW12">
        <v>36832.6</v>
      </c>
      <c r="BX12">
        <v>1312165</v>
      </c>
      <c r="BY12">
        <v>8662541</v>
      </c>
      <c r="BZ12">
        <v>53.34</v>
      </c>
      <c r="CA12">
        <v>7.78</v>
      </c>
      <c r="CB12">
        <v>1483.47</v>
      </c>
      <c r="CC12">
        <v>68.89</v>
      </c>
      <c r="CD12">
        <v>515.61</v>
      </c>
      <c r="CE12">
        <v>93.34</v>
      </c>
      <c r="CF12">
        <v>354.46</v>
      </c>
      <c r="CG12">
        <v>128.88999999999999</v>
      </c>
      <c r="CH12">
        <v>156.66999999999999</v>
      </c>
      <c r="CI12">
        <v>1294.55</v>
      </c>
      <c r="CJ12">
        <v>3743.13</v>
      </c>
      <c r="CK12">
        <v>50828.79</v>
      </c>
      <c r="CL12">
        <v>281753.3</v>
      </c>
      <c r="CM12">
        <v>0</v>
      </c>
      <c r="CN12">
        <v>6.67</v>
      </c>
      <c r="CO12">
        <v>97.78</v>
      </c>
      <c r="CP12">
        <v>88.89</v>
      </c>
      <c r="CQ12">
        <v>152.22999999999999</v>
      </c>
      <c r="CR12">
        <v>700.04</v>
      </c>
      <c r="CS12">
        <v>2120612</v>
      </c>
      <c r="CT12">
        <v>145773.9</v>
      </c>
      <c r="CU12">
        <v>40</v>
      </c>
      <c r="CV12">
        <v>220.01</v>
      </c>
      <c r="CW12">
        <v>2883141</v>
      </c>
      <c r="CX12">
        <v>44.45</v>
      </c>
      <c r="CY12">
        <v>32.22</v>
      </c>
      <c r="CZ12">
        <v>160.01</v>
      </c>
    </row>
    <row r="13" spans="1:104" x14ac:dyDescent="0.2">
      <c r="A13" t="s">
        <v>101</v>
      </c>
      <c r="B13" t="s">
        <v>102</v>
      </c>
      <c r="D13" s="3">
        <v>44531</v>
      </c>
      <c r="E13" s="4">
        <v>0.70763888888888893</v>
      </c>
      <c r="F13">
        <v>1101</v>
      </c>
      <c r="G13" t="s">
        <v>77</v>
      </c>
      <c r="H13" t="s">
        <v>188</v>
      </c>
      <c r="I13">
        <v>-4.1709999999999997E-2</v>
      </c>
      <c r="J13">
        <v>0.27710000000000001</v>
      </c>
      <c r="K13">
        <v>9.9110000000000004E-2</v>
      </c>
      <c r="L13">
        <v>0.14430000000000001</v>
      </c>
      <c r="M13">
        <v>1.625</v>
      </c>
      <c r="N13">
        <v>-2.7130000000000001E-2</v>
      </c>
      <c r="O13">
        <v>2.87</v>
      </c>
      <c r="P13">
        <v>2.7469999999999999</v>
      </c>
      <c r="Q13">
        <v>-1.5350000000000001E-2</v>
      </c>
      <c r="R13">
        <v>-1.5820000000000001E-2</v>
      </c>
      <c r="S13">
        <v>4.8089999999999998E-4</v>
      </c>
      <c r="T13">
        <v>2.7230000000000001E-2</v>
      </c>
      <c r="U13">
        <v>7.5719999999999997E-3</v>
      </c>
      <c r="V13">
        <v>2.8579999999999999E-3</v>
      </c>
      <c r="W13">
        <v>2.3410000000000002E-3</v>
      </c>
      <c r="X13">
        <v>-3.367E-4</v>
      </c>
      <c r="Y13">
        <v>-1.3729999999999999E-2</v>
      </c>
      <c r="Z13">
        <v>1.0919999999999999E-2</v>
      </c>
      <c r="AA13" t="s">
        <v>79</v>
      </c>
      <c r="AB13">
        <v>-6.4970000000000002E-4</v>
      </c>
      <c r="AC13">
        <v>1.7490000000000001</v>
      </c>
      <c r="AD13">
        <v>9.8480000000000009E-3</v>
      </c>
      <c r="AE13">
        <v>5.2229999999999999E-2</v>
      </c>
      <c r="AF13">
        <v>3.7510000000000002E-2</v>
      </c>
      <c r="AG13">
        <v>5.5880000000000001E-3</v>
      </c>
      <c r="AH13">
        <v>3.9779999999999998E-3</v>
      </c>
      <c r="AI13">
        <v>3.2399999999999998E-3</v>
      </c>
      <c r="AJ13" t="s">
        <v>80</v>
      </c>
      <c r="AK13">
        <v>-4.1709999999999997E-2</v>
      </c>
      <c r="AL13">
        <v>43.61</v>
      </c>
      <c r="AM13">
        <v>89.32</v>
      </c>
      <c r="AN13" t="s">
        <v>81</v>
      </c>
      <c r="AO13" t="s">
        <v>81</v>
      </c>
      <c r="AP13" t="s">
        <v>81</v>
      </c>
      <c r="AQ13" t="s">
        <v>81</v>
      </c>
      <c r="AR13" t="s">
        <v>81</v>
      </c>
      <c r="AS13" t="s">
        <v>81</v>
      </c>
      <c r="AT13" t="s">
        <v>81</v>
      </c>
      <c r="AU13">
        <v>85.21</v>
      </c>
      <c r="AV13" t="s">
        <v>81</v>
      </c>
      <c r="AW13">
        <v>77.19</v>
      </c>
      <c r="AX13" t="s">
        <v>81</v>
      </c>
      <c r="AY13" t="s">
        <v>81</v>
      </c>
      <c r="AZ13" t="s">
        <v>81</v>
      </c>
      <c r="BA13" t="s">
        <v>81</v>
      </c>
      <c r="BB13" t="s">
        <v>81</v>
      </c>
      <c r="BC13" t="s">
        <v>81</v>
      </c>
      <c r="BE13" t="s">
        <v>81</v>
      </c>
      <c r="BF13" t="s">
        <v>81</v>
      </c>
      <c r="BG13" t="s">
        <v>81</v>
      </c>
      <c r="BH13" t="s">
        <v>81</v>
      </c>
      <c r="BI13" t="s">
        <v>81</v>
      </c>
      <c r="BJ13" t="s">
        <v>81</v>
      </c>
      <c r="BK13" t="s">
        <v>81</v>
      </c>
      <c r="BL13" t="s">
        <v>81</v>
      </c>
      <c r="BM13" t="s">
        <v>82</v>
      </c>
      <c r="BN13">
        <v>50396.41</v>
      </c>
      <c r="BO13">
        <v>963664.3</v>
      </c>
      <c r="BP13">
        <v>249843.8</v>
      </c>
      <c r="BQ13">
        <v>30593.71</v>
      </c>
      <c r="BR13">
        <v>5889.43</v>
      </c>
      <c r="BS13">
        <v>87952.78</v>
      </c>
      <c r="BT13">
        <v>13208.78</v>
      </c>
      <c r="BU13">
        <v>662.31</v>
      </c>
      <c r="BV13">
        <v>13398.63</v>
      </c>
      <c r="BW13">
        <v>36799.24</v>
      </c>
      <c r="BX13">
        <v>1284895</v>
      </c>
      <c r="BY13">
        <v>8693998</v>
      </c>
      <c r="BZ13">
        <v>54.45</v>
      </c>
      <c r="CA13">
        <v>4.4400000000000004</v>
      </c>
      <c r="CB13">
        <v>1633.49</v>
      </c>
      <c r="CC13">
        <v>85.56</v>
      </c>
      <c r="CD13">
        <v>482.25</v>
      </c>
      <c r="CE13">
        <v>115.56</v>
      </c>
      <c r="CF13">
        <v>365.57</v>
      </c>
      <c r="CG13">
        <v>113.34</v>
      </c>
      <c r="CH13">
        <v>194.45</v>
      </c>
      <c r="CI13">
        <v>1380.12</v>
      </c>
      <c r="CJ13">
        <v>3675.7</v>
      </c>
      <c r="CK13">
        <v>49489.88</v>
      </c>
      <c r="CL13">
        <v>282009.2</v>
      </c>
      <c r="CM13">
        <v>0</v>
      </c>
      <c r="CN13">
        <v>6.67</v>
      </c>
      <c r="CO13">
        <v>93.34</v>
      </c>
      <c r="CP13">
        <v>71.11</v>
      </c>
      <c r="CQ13">
        <v>146.66999999999999</v>
      </c>
      <c r="CR13">
        <v>2922.33</v>
      </c>
      <c r="CS13">
        <v>2128708</v>
      </c>
      <c r="CT13">
        <v>145773</v>
      </c>
      <c r="CU13">
        <v>80</v>
      </c>
      <c r="CV13">
        <v>454.52</v>
      </c>
      <c r="CW13">
        <v>2883616</v>
      </c>
      <c r="CX13">
        <v>73.34</v>
      </c>
      <c r="CY13">
        <v>73.34</v>
      </c>
      <c r="CZ13">
        <v>275.57</v>
      </c>
    </row>
    <row r="14" spans="1:104" x14ac:dyDescent="0.2">
      <c r="A14" t="s">
        <v>103</v>
      </c>
      <c r="B14" t="s">
        <v>104</v>
      </c>
      <c r="D14" s="3">
        <v>44531</v>
      </c>
      <c r="E14" s="4">
        <v>0.71111111111111114</v>
      </c>
      <c r="F14">
        <v>1101</v>
      </c>
      <c r="G14" t="s">
        <v>77</v>
      </c>
      <c r="H14" t="s">
        <v>188</v>
      </c>
      <c r="I14">
        <v>-3.2910000000000002E-2</v>
      </c>
      <c r="J14">
        <v>0.17879999999999999</v>
      </c>
      <c r="K14">
        <v>-2.8110000000000001E-3</v>
      </c>
      <c r="L14">
        <v>2.24E-2</v>
      </c>
      <c r="M14">
        <v>-4.7219999999999998E-2</v>
      </c>
      <c r="N14">
        <v>4.9230000000000003E-2</v>
      </c>
      <c r="O14">
        <v>-3.545E-3</v>
      </c>
      <c r="P14">
        <v>-0.20680000000000001</v>
      </c>
      <c r="Q14">
        <v>-2.198E-2</v>
      </c>
      <c r="R14" s="5">
        <v>1.446E-5</v>
      </c>
      <c r="S14" s="5">
        <v>3.021E-5</v>
      </c>
      <c r="T14">
        <v>2.0470000000000002E-3</v>
      </c>
      <c r="U14">
        <v>3.0049999999999999E-3</v>
      </c>
      <c r="V14">
        <v>5.6630000000000005E-4</v>
      </c>
      <c r="W14">
        <v>-1.4940000000000001E-3</v>
      </c>
      <c r="X14">
        <v>-1.2819999999999999E-3</v>
      </c>
      <c r="Y14">
        <v>-1.2330000000000001E-2</v>
      </c>
      <c r="Z14">
        <v>1.7649999999999999E-2</v>
      </c>
      <c r="AA14" t="s">
        <v>79</v>
      </c>
      <c r="AB14">
        <v>5.3140000000000001E-3</v>
      </c>
      <c r="AC14">
        <v>3.2650000000000001</v>
      </c>
      <c r="AD14">
        <v>2.4899999999999999E-2</v>
      </c>
      <c r="AE14">
        <v>-1.9900000000000001E-2</v>
      </c>
      <c r="AF14">
        <v>2.0600000000000002E-3</v>
      </c>
      <c r="AG14">
        <v>9.3050000000000001E-4</v>
      </c>
      <c r="AH14">
        <v>-3.434E-4</v>
      </c>
      <c r="AI14">
        <v>6.6629999999999999E-4</v>
      </c>
      <c r="AJ14" t="s">
        <v>80</v>
      </c>
      <c r="AK14">
        <v>-3.2910000000000002E-2</v>
      </c>
      <c r="AL14">
        <v>54.97</v>
      </c>
      <c r="AM14">
        <v>37.979999999999997</v>
      </c>
      <c r="AN14" t="s">
        <v>81</v>
      </c>
      <c r="AO14">
        <v>13.63</v>
      </c>
      <c r="AP14">
        <v>39.090000000000003</v>
      </c>
      <c r="AQ14">
        <v>73.430000000000007</v>
      </c>
      <c r="AR14" t="s">
        <v>81</v>
      </c>
      <c r="AS14">
        <v>66.97</v>
      </c>
      <c r="AT14">
        <v>20.81</v>
      </c>
      <c r="AU14" t="s">
        <v>81</v>
      </c>
      <c r="AV14" t="s">
        <v>81</v>
      </c>
      <c r="AW14" t="s">
        <v>81</v>
      </c>
      <c r="AX14" t="s">
        <v>81</v>
      </c>
      <c r="AY14" t="s">
        <v>81</v>
      </c>
      <c r="AZ14">
        <v>87.95</v>
      </c>
      <c r="BA14" t="s">
        <v>81</v>
      </c>
      <c r="BB14">
        <v>3.58</v>
      </c>
      <c r="BC14" t="s">
        <v>81</v>
      </c>
      <c r="BE14" t="s">
        <v>81</v>
      </c>
      <c r="BF14">
        <v>99.11</v>
      </c>
      <c r="BG14">
        <v>24.75</v>
      </c>
      <c r="BH14" t="s">
        <v>81</v>
      </c>
      <c r="BI14">
        <v>15.35</v>
      </c>
      <c r="BJ14" t="s">
        <v>81</v>
      </c>
      <c r="BK14" t="s">
        <v>81</v>
      </c>
      <c r="BL14">
        <v>47.26</v>
      </c>
      <c r="BM14" t="s">
        <v>82</v>
      </c>
      <c r="BN14">
        <v>50389.62</v>
      </c>
      <c r="BO14">
        <v>956360.6</v>
      </c>
      <c r="BP14">
        <v>243318.3</v>
      </c>
      <c r="BQ14">
        <v>27241.08</v>
      </c>
      <c r="BR14">
        <v>5276.68</v>
      </c>
      <c r="BS14">
        <v>22388.77</v>
      </c>
      <c r="BT14">
        <v>13716.94</v>
      </c>
      <c r="BU14">
        <v>380.02</v>
      </c>
      <c r="BV14">
        <v>8906.3700000000008</v>
      </c>
      <c r="BW14">
        <v>36769.49</v>
      </c>
      <c r="BX14">
        <v>1304613</v>
      </c>
      <c r="BY14">
        <v>8618909</v>
      </c>
      <c r="BZ14">
        <v>46.67</v>
      </c>
      <c r="CA14">
        <v>6.67</v>
      </c>
      <c r="CB14">
        <v>1594.59</v>
      </c>
      <c r="CC14">
        <v>63.34</v>
      </c>
      <c r="CD14">
        <v>460.03</v>
      </c>
      <c r="CE14">
        <v>93.34</v>
      </c>
      <c r="CF14">
        <v>283.35000000000002</v>
      </c>
      <c r="CG14">
        <v>103.34</v>
      </c>
      <c r="CH14">
        <v>200.01</v>
      </c>
      <c r="CI14">
        <v>1393.45</v>
      </c>
      <c r="CJ14">
        <v>3771.65</v>
      </c>
      <c r="CK14">
        <v>50029.95</v>
      </c>
      <c r="CL14">
        <v>279910.90000000002</v>
      </c>
      <c r="CM14">
        <v>0</v>
      </c>
      <c r="CN14">
        <v>7.78</v>
      </c>
      <c r="CO14">
        <v>107.78</v>
      </c>
      <c r="CP14">
        <v>80</v>
      </c>
      <c r="CQ14">
        <v>116.67</v>
      </c>
      <c r="CR14">
        <v>920.07</v>
      </c>
      <c r="CS14">
        <v>2108936</v>
      </c>
      <c r="CT14">
        <v>144290.9</v>
      </c>
      <c r="CU14">
        <v>41.11</v>
      </c>
      <c r="CV14">
        <v>227.79</v>
      </c>
      <c r="CW14">
        <v>2852710</v>
      </c>
      <c r="CX14">
        <v>32.22</v>
      </c>
      <c r="CY14">
        <v>27.78</v>
      </c>
      <c r="CZ14">
        <v>126.67</v>
      </c>
    </row>
    <row r="15" spans="1:104" x14ac:dyDescent="0.2">
      <c r="A15" t="s">
        <v>105</v>
      </c>
      <c r="B15" t="s">
        <v>106</v>
      </c>
      <c r="C15" t="s">
        <v>141</v>
      </c>
      <c r="D15" s="3">
        <v>44531</v>
      </c>
      <c r="E15" s="4">
        <v>0.71458333333333324</v>
      </c>
      <c r="F15">
        <v>1101</v>
      </c>
      <c r="G15" t="s">
        <v>77</v>
      </c>
      <c r="H15" t="s">
        <v>188</v>
      </c>
      <c r="I15">
        <v>-3.9300000000000002E-2</v>
      </c>
      <c r="J15">
        <v>0.19059999999999999</v>
      </c>
      <c r="K15">
        <v>-2.9030000000000002E-3</v>
      </c>
      <c r="L15">
        <v>7.7510000000000001E-3</v>
      </c>
      <c r="M15">
        <v>3.1960000000000002E-2</v>
      </c>
      <c r="N15">
        <v>0.12559999999999999</v>
      </c>
      <c r="O15">
        <v>0.13059999999999999</v>
      </c>
      <c r="P15">
        <v>-0.15190000000000001</v>
      </c>
      <c r="Q15">
        <v>1.761E-3</v>
      </c>
      <c r="R15">
        <v>3.1199999999999999E-2</v>
      </c>
      <c r="S15">
        <v>-1.5689999999999999E-4</v>
      </c>
      <c r="T15">
        <v>-2.0400000000000001E-2</v>
      </c>
      <c r="U15">
        <v>1.038E-2</v>
      </c>
      <c r="V15">
        <v>-1.3389999999999999E-3</v>
      </c>
      <c r="W15">
        <v>-7.4739999999999995E-4</v>
      </c>
      <c r="X15">
        <v>-9.0169999999999996E-4</v>
      </c>
      <c r="Y15">
        <v>-1.491E-2</v>
      </c>
      <c r="Z15">
        <v>7.6140000000000001E-3</v>
      </c>
      <c r="AA15">
        <v>0.62239999999999995</v>
      </c>
      <c r="AB15">
        <v>4.1219999999999998E-3</v>
      </c>
      <c r="AC15">
        <v>4.5590000000000002</v>
      </c>
      <c r="AD15">
        <v>2.4850000000000001E-2</v>
      </c>
      <c r="AE15">
        <v>-3.2579999999999998E-2</v>
      </c>
      <c r="AF15">
        <v>2.1250000000000002E-3</v>
      </c>
      <c r="AG15">
        <v>4.1379999999999998E-4</v>
      </c>
      <c r="AH15" s="5">
        <v>-7.5619999999999998E-5</v>
      </c>
      <c r="AI15">
        <v>9.1799999999999998E-4</v>
      </c>
      <c r="AJ15" t="s">
        <v>80</v>
      </c>
      <c r="AK15">
        <v>-3.9300000000000002E-2</v>
      </c>
      <c r="AL15">
        <v>37.07</v>
      </c>
      <c r="AM15">
        <v>8.6300000000000008</v>
      </c>
      <c r="AN15" t="s">
        <v>81</v>
      </c>
      <c r="AO15" t="s">
        <v>81</v>
      </c>
      <c r="AP15">
        <v>39.049999999999997</v>
      </c>
      <c r="AQ15">
        <v>56.71</v>
      </c>
      <c r="AR15" t="s">
        <v>81</v>
      </c>
      <c r="AS15">
        <v>80.709999999999994</v>
      </c>
      <c r="AT15" t="s">
        <v>81</v>
      </c>
      <c r="AU15">
        <v>44.23</v>
      </c>
      <c r="AV15" t="s">
        <v>81</v>
      </c>
      <c r="AW15">
        <v>93.68</v>
      </c>
      <c r="AX15">
        <v>61.12</v>
      </c>
      <c r="AY15" t="s">
        <v>81</v>
      </c>
      <c r="AZ15" t="s">
        <v>81</v>
      </c>
      <c r="BA15" t="s">
        <v>81</v>
      </c>
      <c r="BB15">
        <v>42.25</v>
      </c>
      <c r="BC15" t="s">
        <v>81</v>
      </c>
      <c r="BD15" t="s">
        <v>81</v>
      </c>
      <c r="BE15" t="s">
        <v>81</v>
      </c>
      <c r="BF15">
        <v>6.19</v>
      </c>
      <c r="BG15" t="s">
        <v>81</v>
      </c>
      <c r="BH15" t="s">
        <v>81</v>
      </c>
      <c r="BI15">
        <v>84.99</v>
      </c>
      <c r="BJ15" t="s">
        <v>81</v>
      </c>
      <c r="BK15" t="s">
        <v>81</v>
      </c>
      <c r="BL15">
        <v>54.12</v>
      </c>
      <c r="BM15" t="s">
        <v>82</v>
      </c>
      <c r="BN15">
        <v>49995.21</v>
      </c>
      <c r="BO15">
        <v>954482.2</v>
      </c>
      <c r="BP15">
        <v>243439.6</v>
      </c>
      <c r="BQ15">
        <v>27195.82</v>
      </c>
      <c r="BR15">
        <v>5201.1099999999997</v>
      </c>
      <c r="BS15">
        <v>25399.33</v>
      </c>
      <c r="BT15">
        <v>13992.88</v>
      </c>
      <c r="BU15">
        <v>392.24</v>
      </c>
      <c r="BV15">
        <v>8970.8700000000008</v>
      </c>
      <c r="BW15">
        <v>36739.08</v>
      </c>
      <c r="BX15">
        <v>1297907</v>
      </c>
      <c r="BY15">
        <v>8604331</v>
      </c>
      <c r="BZ15">
        <v>74.45</v>
      </c>
      <c r="CA15">
        <v>11.11</v>
      </c>
      <c r="CB15">
        <v>1582.37</v>
      </c>
      <c r="CC15">
        <v>43.33</v>
      </c>
      <c r="CD15">
        <v>515.58000000000004</v>
      </c>
      <c r="CE15">
        <v>75.56</v>
      </c>
      <c r="CF15">
        <v>297.79000000000002</v>
      </c>
      <c r="CG15">
        <v>106.67</v>
      </c>
      <c r="CH15">
        <v>186.67</v>
      </c>
      <c r="CI15">
        <v>1354.56</v>
      </c>
      <c r="CJ15">
        <v>3717.93</v>
      </c>
      <c r="CK15">
        <v>50592.61</v>
      </c>
      <c r="CL15">
        <v>279058</v>
      </c>
      <c r="CM15">
        <v>2.2200000000000002</v>
      </c>
      <c r="CN15">
        <v>7.78</v>
      </c>
      <c r="CO15">
        <v>116.67</v>
      </c>
      <c r="CP15">
        <v>81.11</v>
      </c>
      <c r="CQ15">
        <v>111.12</v>
      </c>
      <c r="CR15">
        <v>921.17</v>
      </c>
      <c r="CS15">
        <v>2105258</v>
      </c>
      <c r="CT15">
        <v>144397.79999999999</v>
      </c>
      <c r="CU15">
        <v>36.67</v>
      </c>
      <c r="CV15">
        <v>241.12</v>
      </c>
      <c r="CW15">
        <v>2851197</v>
      </c>
      <c r="CX15">
        <v>32.22</v>
      </c>
      <c r="CY15">
        <v>22.22</v>
      </c>
      <c r="CZ15">
        <v>141.12</v>
      </c>
    </row>
    <row r="16" spans="1:104" x14ac:dyDescent="0.2">
      <c r="A16" t="s">
        <v>139</v>
      </c>
      <c r="B16" t="s">
        <v>140</v>
      </c>
      <c r="C16" t="s">
        <v>141</v>
      </c>
      <c r="D16" s="3">
        <v>44531</v>
      </c>
      <c r="E16" s="4">
        <v>0.71875</v>
      </c>
      <c r="F16">
        <v>4508</v>
      </c>
      <c r="G16" t="s">
        <v>77</v>
      </c>
      <c r="H16" t="s">
        <v>188</v>
      </c>
      <c r="I16">
        <v>1.659</v>
      </c>
      <c r="J16">
        <v>1875</v>
      </c>
      <c r="K16">
        <v>745.9</v>
      </c>
      <c r="L16">
        <v>753.8</v>
      </c>
      <c r="M16">
        <v>13.55</v>
      </c>
      <c r="N16">
        <v>2571</v>
      </c>
      <c r="O16">
        <v>2427</v>
      </c>
      <c r="P16">
        <v>2496</v>
      </c>
      <c r="Q16">
        <v>1.827</v>
      </c>
      <c r="R16">
        <v>1.9079999999999999</v>
      </c>
      <c r="S16">
        <v>3.8050000000000002</v>
      </c>
      <c r="T16">
        <v>9.4629999999999992</v>
      </c>
      <c r="U16">
        <v>9.74</v>
      </c>
      <c r="V16">
        <v>5.91</v>
      </c>
      <c r="W16">
        <v>2.1259999999999999</v>
      </c>
      <c r="X16">
        <v>2.1680000000000001</v>
      </c>
      <c r="Y16">
        <v>7.6580000000000004</v>
      </c>
      <c r="Z16">
        <v>10.82</v>
      </c>
      <c r="AA16">
        <v>1.2629999999999999</v>
      </c>
      <c r="AB16">
        <v>1.0609999999999999</v>
      </c>
      <c r="AC16">
        <v>1.427</v>
      </c>
      <c r="AD16">
        <v>1.135</v>
      </c>
      <c r="AE16">
        <v>1.08</v>
      </c>
      <c r="AF16">
        <v>33.04</v>
      </c>
      <c r="AG16">
        <v>51.57</v>
      </c>
      <c r="AH16">
        <v>52.27</v>
      </c>
      <c r="AI16">
        <v>1.9039999999999999</v>
      </c>
      <c r="AJ16" t="s">
        <v>80</v>
      </c>
      <c r="AK16">
        <v>1.659</v>
      </c>
      <c r="AL16">
        <v>1.19</v>
      </c>
      <c r="AM16">
        <v>0.81</v>
      </c>
      <c r="AN16">
        <v>0.67</v>
      </c>
      <c r="AO16">
        <v>0.67</v>
      </c>
      <c r="AP16">
        <v>0.92</v>
      </c>
      <c r="AQ16">
        <v>3.34</v>
      </c>
      <c r="AR16">
        <v>0.92</v>
      </c>
      <c r="AS16">
        <v>0.88</v>
      </c>
      <c r="AT16">
        <v>1.97</v>
      </c>
      <c r="AU16">
        <v>8.6199999999999992</v>
      </c>
      <c r="AV16">
        <v>1</v>
      </c>
      <c r="AW16">
        <v>0.93</v>
      </c>
      <c r="AX16">
        <v>1.7</v>
      </c>
      <c r="AY16">
        <v>1.33</v>
      </c>
      <c r="AZ16">
        <v>0.51</v>
      </c>
      <c r="BA16">
        <v>0.81</v>
      </c>
      <c r="BB16">
        <v>1.41</v>
      </c>
      <c r="BC16">
        <v>0.85</v>
      </c>
      <c r="BD16">
        <v>41.63</v>
      </c>
      <c r="BE16">
        <v>5.38</v>
      </c>
      <c r="BF16" t="s">
        <v>81</v>
      </c>
      <c r="BG16">
        <v>3.32</v>
      </c>
      <c r="BH16">
        <v>10.220000000000001</v>
      </c>
      <c r="BI16">
        <v>0.7</v>
      </c>
      <c r="BJ16">
        <v>1.35</v>
      </c>
      <c r="BK16">
        <v>1.96</v>
      </c>
      <c r="BL16">
        <v>0.75</v>
      </c>
      <c r="BM16" t="s">
        <v>82</v>
      </c>
      <c r="BN16">
        <v>134699.6</v>
      </c>
      <c r="BO16">
        <v>976717.8</v>
      </c>
      <c r="BP16">
        <v>83014550</v>
      </c>
      <c r="BQ16">
        <v>22571440</v>
      </c>
      <c r="BR16">
        <v>3472733</v>
      </c>
      <c r="BS16">
        <v>548755.1</v>
      </c>
      <c r="BT16">
        <v>11196930</v>
      </c>
      <c r="BU16">
        <v>233760.5</v>
      </c>
      <c r="BV16">
        <v>3704441</v>
      </c>
      <c r="BW16">
        <v>36888.730000000003</v>
      </c>
      <c r="BX16">
        <v>1297779</v>
      </c>
      <c r="BY16">
        <v>8639019</v>
      </c>
      <c r="BZ16">
        <v>2229.14</v>
      </c>
      <c r="CA16">
        <v>278.89999999999998</v>
      </c>
      <c r="CB16">
        <v>204304.7</v>
      </c>
      <c r="CC16">
        <v>8449.4500000000007</v>
      </c>
      <c r="CD16">
        <v>75134.66</v>
      </c>
      <c r="CE16">
        <v>54557.61</v>
      </c>
      <c r="CF16">
        <v>44202.12</v>
      </c>
      <c r="CG16">
        <v>20979.279999999999</v>
      </c>
      <c r="CH16">
        <v>38123.699999999997</v>
      </c>
      <c r="CI16">
        <v>38624.050000000003</v>
      </c>
      <c r="CJ16">
        <v>3717.94</v>
      </c>
      <c r="CK16">
        <v>50002.559999999998</v>
      </c>
      <c r="CL16">
        <v>278363</v>
      </c>
      <c r="CM16">
        <v>4.4400000000000004</v>
      </c>
      <c r="CN16">
        <v>230.01</v>
      </c>
      <c r="CO16">
        <v>92.23</v>
      </c>
      <c r="CP16">
        <v>596.70000000000005</v>
      </c>
      <c r="CQ16">
        <v>555.59</v>
      </c>
      <c r="CR16">
        <v>1837158</v>
      </c>
      <c r="CS16">
        <v>2091364</v>
      </c>
      <c r="CT16">
        <v>143322.9</v>
      </c>
      <c r="CU16">
        <v>420897.5</v>
      </c>
      <c r="CV16">
        <v>2675634</v>
      </c>
      <c r="CW16">
        <v>2855452</v>
      </c>
      <c r="CX16">
        <v>27785.74</v>
      </c>
      <c r="CY16">
        <v>23092.21</v>
      </c>
      <c r="CZ16">
        <v>108180.3</v>
      </c>
    </row>
    <row r="17" spans="1:104" x14ac:dyDescent="0.2">
      <c r="A17" t="s">
        <v>142</v>
      </c>
      <c r="B17" t="s">
        <v>140</v>
      </c>
      <c r="D17" s="3">
        <v>44531</v>
      </c>
      <c r="E17" s="4">
        <v>0.72222222222222221</v>
      </c>
      <c r="F17">
        <v>4508</v>
      </c>
      <c r="G17" t="s">
        <v>77</v>
      </c>
      <c r="H17" t="s">
        <v>188</v>
      </c>
      <c r="I17">
        <v>1.6459999999999999</v>
      </c>
      <c r="J17">
        <v>1879</v>
      </c>
      <c r="K17">
        <v>747.2</v>
      </c>
      <c r="L17">
        <v>753.4</v>
      </c>
      <c r="M17">
        <v>13.54</v>
      </c>
      <c r="N17">
        <v>2597</v>
      </c>
      <c r="O17">
        <v>2411</v>
      </c>
      <c r="P17">
        <v>2505</v>
      </c>
      <c r="Q17">
        <v>1.8120000000000001</v>
      </c>
      <c r="R17">
        <v>1.8140000000000001</v>
      </c>
      <c r="S17">
        <v>3.8119999999999998</v>
      </c>
      <c r="T17">
        <v>9.641</v>
      </c>
      <c r="U17">
        <v>9.7509999999999994</v>
      </c>
      <c r="V17">
        <v>5.9039999999999999</v>
      </c>
      <c r="W17">
        <v>2.1389999999999998</v>
      </c>
      <c r="X17">
        <v>2.177</v>
      </c>
      <c r="Y17">
        <v>7.6959999999999997</v>
      </c>
      <c r="Z17">
        <v>10.97</v>
      </c>
      <c r="AA17">
        <v>1.292</v>
      </c>
      <c r="AB17">
        <v>1.101</v>
      </c>
      <c r="AC17">
        <v>2.5449999999999999</v>
      </c>
      <c r="AD17">
        <v>1.167</v>
      </c>
      <c r="AE17">
        <v>1.206</v>
      </c>
      <c r="AF17">
        <v>32.729999999999997</v>
      </c>
      <c r="AG17">
        <v>51.46</v>
      </c>
      <c r="AH17">
        <v>52.38</v>
      </c>
      <c r="AI17">
        <v>1.903</v>
      </c>
      <c r="AJ17" t="s">
        <v>80</v>
      </c>
      <c r="AK17">
        <v>1.6459999999999999</v>
      </c>
      <c r="AL17">
        <v>1.76</v>
      </c>
      <c r="AM17">
        <v>1.17</v>
      </c>
      <c r="AN17">
        <v>0.88</v>
      </c>
      <c r="AO17">
        <v>1.02</v>
      </c>
      <c r="AP17">
        <v>0.63</v>
      </c>
      <c r="AQ17">
        <v>2.68</v>
      </c>
      <c r="AR17">
        <v>0.24</v>
      </c>
      <c r="AS17">
        <v>0.3</v>
      </c>
      <c r="AT17">
        <v>4.0999999999999996</v>
      </c>
      <c r="AU17">
        <v>10.93</v>
      </c>
      <c r="AV17">
        <v>0.56999999999999995</v>
      </c>
      <c r="AW17">
        <v>1</v>
      </c>
      <c r="AX17">
        <v>0.62</v>
      </c>
      <c r="AY17">
        <v>0.34</v>
      </c>
      <c r="AZ17">
        <v>1.21</v>
      </c>
      <c r="BA17">
        <v>0.46</v>
      </c>
      <c r="BB17">
        <v>0.34</v>
      </c>
      <c r="BC17">
        <v>0.64</v>
      </c>
      <c r="BD17">
        <v>43.57</v>
      </c>
      <c r="BE17">
        <v>4.62</v>
      </c>
      <c r="BF17">
        <v>99.84</v>
      </c>
      <c r="BG17">
        <v>6.3</v>
      </c>
      <c r="BH17">
        <v>6.87</v>
      </c>
      <c r="BI17">
        <v>0.71</v>
      </c>
      <c r="BJ17">
        <v>0.92</v>
      </c>
      <c r="BK17">
        <v>0.4</v>
      </c>
      <c r="BL17">
        <v>0.91</v>
      </c>
      <c r="BM17" t="s">
        <v>82</v>
      </c>
      <c r="BN17">
        <v>133270</v>
      </c>
      <c r="BO17">
        <v>971521.3</v>
      </c>
      <c r="BP17">
        <v>82709500</v>
      </c>
      <c r="BQ17">
        <v>22480280</v>
      </c>
      <c r="BR17">
        <v>3450559</v>
      </c>
      <c r="BS17">
        <v>545243.4</v>
      </c>
      <c r="BT17">
        <v>11459260</v>
      </c>
      <c r="BU17">
        <v>230876.5</v>
      </c>
      <c r="BV17">
        <v>3697130</v>
      </c>
      <c r="BW17">
        <v>36732.410000000003</v>
      </c>
      <c r="BX17">
        <v>1316608</v>
      </c>
      <c r="BY17">
        <v>8589144</v>
      </c>
      <c r="BZ17">
        <v>2201.36</v>
      </c>
      <c r="CA17">
        <v>264.45999999999998</v>
      </c>
      <c r="CB17">
        <v>203476.9</v>
      </c>
      <c r="CC17">
        <v>8570.6200000000008</v>
      </c>
      <c r="CD17">
        <v>76386.92</v>
      </c>
      <c r="CE17">
        <v>54112.33</v>
      </c>
      <c r="CF17">
        <v>44138.68</v>
      </c>
      <c r="CG17">
        <v>20916.93</v>
      </c>
      <c r="CH17">
        <v>38042.39</v>
      </c>
      <c r="CI17">
        <v>38874.68</v>
      </c>
      <c r="CJ17">
        <v>3650.14</v>
      </c>
      <c r="CK17">
        <v>50431.65</v>
      </c>
      <c r="CL17">
        <v>276379.3</v>
      </c>
      <c r="CM17">
        <v>4.4400000000000004</v>
      </c>
      <c r="CN17">
        <v>240.01</v>
      </c>
      <c r="CO17">
        <v>98.89</v>
      </c>
      <c r="CP17">
        <v>617.80999999999995</v>
      </c>
      <c r="CQ17">
        <v>601.15</v>
      </c>
      <c r="CR17">
        <v>1807124</v>
      </c>
      <c r="CS17">
        <v>2078741</v>
      </c>
      <c r="CT17">
        <v>141412.79999999999</v>
      </c>
      <c r="CU17">
        <v>417444.2</v>
      </c>
      <c r="CV17">
        <v>2665326</v>
      </c>
      <c r="CW17">
        <v>2835923</v>
      </c>
      <c r="CX17">
        <v>27634.34</v>
      </c>
      <c r="CY17">
        <v>23166.87</v>
      </c>
      <c r="CZ17">
        <v>107381.6</v>
      </c>
    </row>
    <row r="18" spans="1:104" x14ac:dyDescent="0.2">
      <c r="A18" t="s">
        <v>128</v>
      </c>
      <c r="B18" t="s">
        <v>129</v>
      </c>
      <c r="D18" s="3">
        <v>44531</v>
      </c>
      <c r="E18" s="4">
        <v>0.72569444444444453</v>
      </c>
      <c r="F18">
        <v>3508</v>
      </c>
      <c r="G18" t="s">
        <v>77</v>
      </c>
      <c r="H18" t="s">
        <v>188</v>
      </c>
      <c r="I18">
        <v>27.24</v>
      </c>
      <c r="J18">
        <v>265</v>
      </c>
      <c r="K18">
        <v>119.8</v>
      </c>
      <c r="L18">
        <v>120.1</v>
      </c>
      <c r="M18">
        <v>27.39</v>
      </c>
      <c r="N18">
        <v>318.89999999999998</v>
      </c>
      <c r="O18">
        <v>302.39999999999998</v>
      </c>
      <c r="P18">
        <v>308.10000000000002</v>
      </c>
      <c r="Q18">
        <v>5.15</v>
      </c>
      <c r="R18">
        <v>5.2690000000000001</v>
      </c>
      <c r="S18">
        <v>5.4640000000000004</v>
      </c>
      <c r="T18">
        <v>26.51</v>
      </c>
      <c r="U18">
        <v>27.28</v>
      </c>
      <c r="V18">
        <v>5.2510000000000003</v>
      </c>
      <c r="W18">
        <v>5.3250000000000002</v>
      </c>
      <c r="X18">
        <v>5.3739999999999997</v>
      </c>
      <c r="Y18">
        <v>26.82</v>
      </c>
      <c r="Z18">
        <v>26.92</v>
      </c>
      <c r="AA18">
        <v>4.0670000000000002</v>
      </c>
      <c r="AB18">
        <v>5.0510000000000002</v>
      </c>
      <c r="AC18">
        <v>5.6230000000000002</v>
      </c>
      <c r="AD18">
        <v>5.242</v>
      </c>
      <c r="AE18">
        <v>5.1859999999999999</v>
      </c>
      <c r="AF18">
        <v>27.1</v>
      </c>
      <c r="AG18">
        <v>5.43</v>
      </c>
      <c r="AH18">
        <v>5.577</v>
      </c>
      <c r="AI18">
        <v>5.423</v>
      </c>
      <c r="AJ18" t="s">
        <v>80</v>
      </c>
      <c r="AK18">
        <v>27.24</v>
      </c>
      <c r="AL18">
        <v>1.61</v>
      </c>
      <c r="AM18">
        <v>0.96</v>
      </c>
      <c r="AN18">
        <v>0.42</v>
      </c>
      <c r="AO18">
        <v>0.31</v>
      </c>
      <c r="AP18">
        <v>0.83</v>
      </c>
      <c r="AQ18">
        <v>3.47</v>
      </c>
      <c r="AR18">
        <v>0.57999999999999996</v>
      </c>
      <c r="AS18">
        <v>0.42</v>
      </c>
      <c r="AT18">
        <v>1.44</v>
      </c>
      <c r="AU18">
        <v>4.84</v>
      </c>
      <c r="AV18">
        <v>0.45</v>
      </c>
      <c r="AW18">
        <v>1.72</v>
      </c>
      <c r="AX18">
        <v>0.65</v>
      </c>
      <c r="AY18">
        <v>1.49</v>
      </c>
      <c r="AZ18">
        <v>0.44</v>
      </c>
      <c r="BA18">
        <v>1.68</v>
      </c>
      <c r="BB18">
        <v>1.79</v>
      </c>
      <c r="BC18">
        <v>0.15</v>
      </c>
      <c r="BD18">
        <v>74.06</v>
      </c>
      <c r="BE18">
        <v>10.26</v>
      </c>
      <c r="BF18">
        <v>73.84</v>
      </c>
      <c r="BG18">
        <v>1.77</v>
      </c>
      <c r="BH18">
        <v>2.93</v>
      </c>
      <c r="BI18">
        <v>0.48</v>
      </c>
      <c r="BJ18">
        <v>1.49</v>
      </c>
      <c r="BK18">
        <v>0.55000000000000004</v>
      </c>
      <c r="BL18">
        <v>0.62</v>
      </c>
      <c r="BM18" t="s">
        <v>82</v>
      </c>
      <c r="BN18">
        <v>1414357</v>
      </c>
      <c r="BO18">
        <v>976404.4</v>
      </c>
      <c r="BP18">
        <v>11993720</v>
      </c>
      <c r="BQ18">
        <v>3667850</v>
      </c>
      <c r="BR18">
        <v>560447.30000000005</v>
      </c>
      <c r="BS18">
        <v>1090183</v>
      </c>
      <c r="BT18">
        <v>1414641</v>
      </c>
      <c r="BU18">
        <v>29606.37</v>
      </c>
      <c r="BV18">
        <v>467768.9</v>
      </c>
      <c r="BW18">
        <v>37082.9</v>
      </c>
      <c r="BX18">
        <v>1312366</v>
      </c>
      <c r="BY18">
        <v>8681153</v>
      </c>
      <c r="BZ18">
        <v>6182.63</v>
      </c>
      <c r="CA18">
        <v>762.27</v>
      </c>
      <c r="CB18">
        <v>294089.09999999998</v>
      </c>
      <c r="CC18">
        <v>23684.560000000001</v>
      </c>
      <c r="CD18">
        <v>212268.9</v>
      </c>
      <c r="CE18">
        <v>48725.440000000002</v>
      </c>
      <c r="CF18">
        <v>110791.7</v>
      </c>
      <c r="CG18">
        <v>52100.94</v>
      </c>
      <c r="CH18">
        <v>133513.5</v>
      </c>
      <c r="CI18">
        <v>94628.23</v>
      </c>
      <c r="CJ18">
        <v>3764.24</v>
      </c>
      <c r="CK18">
        <v>50590.96</v>
      </c>
      <c r="CL18">
        <v>279775.90000000002</v>
      </c>
      <c r="CM18">
        <v>14.44</v>
      </c>
      <c r="CN18">
        <v>1077.8599999999999</v>
      </c>
      <c r="CO18">
        <v>126.67</v>
      </c>
      <c r="CP18">
        <v>2531.4299999999998</v>
      </c>
      <c r="CQ18">
        <v>2206.92</v>
      </c>
      <c r="CR18">
        <v>1514583</v>
      </c>
      <c r="CS18">
        <v>2112161</v>
      </c>
      <c r="CT18">
        <v>144455.79999999999</v>
      </c>
      <c r="CU18">
        <v>44783.05</v>
      </c>
      <c r="CV18">
        <v>288583.40000000002</v>
      </c>
      <c r="CW18">
        <v>2868012</v>
      </c>
      <c r="CX18">
        <v>80129.649999999994</v>
      </c>
      <c r="CY18">
        <v>65662.64</v>
      </c>
      <c r="CZ18">
        <v>309326.90000000002</v>
      </c>
    </row>
    <row r="19" spans="1:104" x14ac:dyDescent="0.2">
      <c r="A19" t="s">
        <v>130</v>
      </c>
      <c r="B19" t="s">
        <v>129</v>
      </c>
      <c r="D19" s="3">
        <v>44531</v>
      </c>
      <c r="E19" s="4">
        <v>0.72986111111111107</v>
      </c>
      <c r="F19">
        <v>3508</v>
      </c>
      <c r="G19" t="s">
        <v>77</v>
      </c>
      <c r="H19" t="s">
        <v>188</v>
      </c>
      <c r="I19">
        <v>27.02</v>
      </c>
      <c r="J19">
        <v>263.89999999999998</v>
      </c>
      <c r="K19">
        <v>120.5</v>
      </c>
      <c r="L19">
        <v>120</v>
      </c>
      <c r="M19">
        <v>27.33</v>
      </c>
      <c r="N19">
        <v>315.39999999999998</v>
      </c>
      <c r="O19">
        <v>302.10000000000002</v>
      </c>
      <c r="P19">
        <v>306.8</v>
      </c>
      <c r="Q19">
        <v>5.3719999999999999</v>
      </c>
      <c r="R19">
        <v>5.3970000000000002</v>
      </c>
      <c r="S19">
        <v>5.47</v>
      </c>
      <c r="T19">
        <v>26.14</v>
      </c>
      <c r="U19">
        <v>27.13</v>
      </c>
      <c r="V19">
        <v>5.2809999999999997</v>
      </c>
      <c r="W19">
        <v>5.327</v>
      </c>
      <c r="X19">
        <v>5.3220000000000001</v>
      </c>
      <c r="Y19">
        <v>27.01</v>
      </c>
      <c r="Z19">
        <v>27.14</v>
      </c>
      <c r="AA19">
        <v>5.6879999999999997</v>
      </c>
      <c r="AB19">
        <v>5.4859999999999998</v>
      </c>
      <c r="AC19">
        <v>6.734</v>
      </c>
      <c r="AD19">
        <v>5.1390000000000002</v>
      </c>
      <c r="AE19">
        <v>5.0609999999999999</v>
      </c>
      <c r="AF19">
        <v>27.41</v>
      </c>
      <c r="AG19">
        <v>5.391</v>
      </c>
      <c r="AH19">
        <v>5.58</v>
      </c>
      <c r="AI19">
        <v>5.4459999999999997</v>
      </c>
      <c r="AJ19" t="s">
        <v>80</v>
      </c>
      <c r="AK19">
        <v>27.02</v>
      </c>
      <c r="AL19">
        <v>1.28</v>
      </c>
      <c r="AM19">
        <v>0.15</v>
      </c>
      <c r="AN19">
        <v>1.54</v>
      </c>
      <c r="AO19">
        <v>0.61</v>
      </c>
      <c r="AP19">
        <v>1.73</v>
      </c>
      <c r="AQ19">
        <v>1.99</v>
      </c>
      <c r="AR19">
        <v>1.43</v>
      </c>
      <c r="AS19">
        <v>0.44</v>
      </c>
      <c r="AT19">
        <v>0.72</v>
      </c>
      <c r="AU19">
        <v>5.4</v>
      </c>
      <c r="AV19">
        <v>0.5</v>
      </c>
      <c r="AW19">
        <v>2.13</v>
      </c>
      <c r="AX19">
        <v>2.21</v>
      </c>
      <c r="AY19">
        <v>0.54</v>
      </c>
      <c r="AZ19">
        <v>0.6</v>
      </c>
      <c r="BA19">
        <v>1.21</v>
      </c>
      <c r="BB19">
        <v>0.15</v>
      </c>
      <c r="BC19">
        <v>0.87</v>
      </c>
      <c r="BD19">
        <v>44.27</v>
      </c>
      <c r="BE19">
        <v>7.07</v>
      </c>
      <c r="BF19">
        <v>33.950000000000003</v>
      </c>
      <c r="BG19">
        <v>4.66</v>
      </c>
      <c r="BH19">
        <v>6.03</v>
      </c>
      <c r="BI19">
        <v>0.4</v>
      </c>
      <c r="BJ19">
        <v>2.06</v>
      </c>
      <c r="BK19">
        <v>0.68</v>
      </c>
      <c r="BL19">
        <v>0.43</v>
      </c>
      <c r="BM19" t="s">
        <v>82</v>
      </c>
      <c r="BN19">
        <v>1395168</v>
      </c>
      <c r="BO19">
        <v>959307.9</v>
      </c>
      <c r="BP19">
        <v>11875770</v>
      </c>
      <c r="BQ19">
        <v>3666033</v>
      </c>
      <c r="BR19">
        <v>556541.19999999995</v>
      </c>
      <c r="BS19">
        <v>1081260</v>
      </c>
      <c r="BT19">
        <v>1385923</v>
      </c>
      <c r="BU19">
        <v>29391.49</v>
      </c>
      <c r="BV19">
        <v>462959.3</v>
      </c>
      <c r="BW19">
        <v>37127.83</v>
      </c>
      <c r="BX19">
        <v>1300030</v>
      </c>
      <c r="BY19">
        <v>8629085</v>
      </c>
      <c r="BZ19">
        <v>6453.91</v>
      </c>
      <c r="CA19">
        <v>781.16</v>
      </c>
      <c r="CB19">
        <v>292648.5</v>
      </c>
      <c r="CC19">
        <v>23379.52</v>
      </c>
      <c r="CD19">
        <v>208822.1</v>
      </c>
      <c r="CE19">
        <v>48611.839999999997</v>
      </c>
      <c r="CF19">
        <v>109934.2</v>
      </c>
      <c r="CG19">
        <v>51182.01</v>
      </c>
      <c r="CH19">
        <v>133398.29999999999</v>
      </c>
      <c r="CI19">
        <v>94597.11</v>
      </c>
      <c r="CJ19">
        <v>3729.42</v>
      </c>
      <c r="CK19">
        <v>50022.29</v>
      </c>
      <c r="CL19">
        <v>277528.3</v>
      </c>
      <c r="CM19">
        <v>20</v>
      </c>
      <c r="CN19">
        <v>1158.98</v>
      </c>
      <c r="CO19">
        <v>134.44999999999999</v>
      </c>
      <c r="CP19">
        <v>2462.52</v>
      </c>
      <c r="CQ19">
        <v>2140.2399999999998</v>
      </c>
      <c r="CR19">
        <v>1519722</v>
      </c>
      <c r="CS19">
        <v>2108299</v>
      </c>
      <c r="CT19">
        <v>143447.5</v>
      </c>
      <c r="CU19">
        <v>44385.17</v>
      </c>
      <c r="CV19">
        <v>288181.59999999998</v>
      </c>
      <c r="CW19">
        <v>2868208</v>
      </c>
      <c r="CX19">
        <v>80671.929999999993</v>
      </c>
      <c r="CY19">
        <v>65967.45</v>
      </c>
      <c r="CZ19">
        <v>310689</v>
      </c>
    </row>
    <row r="20" spans="1:104" x14ac:dyDescent="0.2">
      <c r="A20" t="s">
        <v>107</v>
      </c>
      <c r="B20" t="s">
        <v>108</v>
      </c>
      <c r="D20" s="3">
        <v>44531</v>
      </c>
      <c r="E20" s="4">
        <v>0.73333333333333339</v>
      </c>
      <c r="F20">
        <v>1101</v>
      </c>
      <c r="G20" t="s">
        <v>77</v>
      </c>
      <c r="H20" t="s">
        <v>188</v>
      </c>
      <c r="I20">
        <v>-5.8459999999999998E-2</v>
      </c>
      <c r="J20">
        <v>0.1802</v>
      </c>
      <c r="K20">
        <v>-1.915E-3</v>
      </c>
      <c r="L20">
        <v>-2.8400000000000001E-3</v>
      </c>
      <c r="M20">
        <v>2.0549999999999999E-2</v>
      </c>
      <c r="N20">
        <v>0.2296</v>
      </c>
      <c r="O20">
        <v>0.1139</v>
      </c>
      <c r="P20">
        <v>-4.4540000000000003E-2</v>
      </c>
      <c r="Q20">
        <v>-2.2929999999999999E-2</v>
      </c>
      <c r="R20">
        <v>-1.5730000000000001E-2</v>
      </c>
      <c r="S20">
        <v>-1.6559999999999999E-3</v>
      </c>
      <c r="T20">
        <v>1.9589999999999998E-3</v>
      </c>
      <c r="U20">
        <v>6.9849999999999999E-3</v>
      </c>
      <c r="V20">
        <v>8.2330000000000001E-4</v>
      </c>
      <c r="W20">
        <v>-2.379E-3</v>
      </c>
      <c r="X20">
        <v>-2.7620000000000001E-3</v>
      </c>
      <c r="Y20">
        <v>-1.311E-2</v>
      </c>
      <c r="Z20">
        <v>2.3600000000000001E-3</v>
      </c>
      <c r="AA20">
        <v>0.31459999999999999</v>
      </c>
      <c r="AB20">
        <v>-1.601E-2</v>
      </c>
      <c r="AC20">
        <v>-0.39479999999999998</v>
      </c>
      <c r="AD20">
        <v>2.061E-2</v>
      </c>
      <c r="AE20">
        <v>2.9360000000000001E-2</v>
      </c>
      <c r="AF20">
        <v>1.8090000000000001E-3</v>
      </c>
      <c r="AG20">
        <v>-3.6670000000000002E-4</v>
      </c>
      <c r="AH20">
        <v>-2.6160000000000002E-4</v>
      </c>
      <c r="AI20">
        <v>9.4799999999999995E-4</v>
      </c>
      <c r="AJ20" t="s">
        <v>80</v>
      </c>
      <c r="AK20">
        <v>-5.8459999999999998E-2</v>
      </c>
      <c r="AL20">
        <v>18.59</v>
      </c>
      <c r="AM20">
        <v>23.49</v>
      </c>
      <c r="AN20" t="s">
        <v>81</v>
      </c>
      <c r="AO20" t="s">
        <v>81</v>
      </c>
      <c r="AP20">
        <v>57.62</v>
      </c>
      <c r="AQ20">
        <v>15.49</v>
      </c>
      <c r="AR20" t="s">
        <v>81</v>
      </c>
      <c r="AS20" t="s">
        <v>81</v>
      </c>
      <c r="AT20">
        <v>20.350000000000001</v>
      </c>
      <c r="AU20" t="s">
        <v>81</v>
      </c>
      <c r="AV20">
        <v>55.25</v>
      </c>
      <c r="AW20" t="s">
        <v>81</v>
      </c>
      <c r="AX20">
        <v>19.7</v>
      </c>
      <c r="AY20" t="s">
        <v>81</v>
      </c>
      <c r="AZ20">
        <v>16.75</v>
      </c>
      <c r="BA20">
        <v>17.440000000000001</v>
      </c>
      <c r="BB20">
        <v>4.3099999999999996</v>
      </c>
      <c r="BC20" t="s">
        <v>81</v>
      </c>
      <c r="BD20" t="s">
        <v>81</v>
      </c>
      <c r="BE20" t="s">
        <v>81</v>
      </c>
      <c r="BF20">
        <v>39.08</v>
      </c>
      <c r="BG20" t="s">
        <v>81</v>
      </c>
      <c r="BH20">
        <v>88.52</v>
      </c>
      <c r="BI20">
        <v>54.2</v>
      </c>
      <c r="BJ20" t="s">
        <v>81</v>
      </c>
      <c r="BK20">
        <v>83.22</v>
      </c>
      <c r="BL20">
        <v>64.53</v>
      </c>
      <c r="BM20" t="s">
        <v>82</v>
      </c>
      <c r="BN20">
        <v>48557.02</v>
      </c>
      <c r="BO20">
        <v>956998.3</v>
      </c>
      <c r="BP20">
        <v>240561.6</v>
      </c>
      <c r="BQ20">
        <v>26954.23</v>
      </c>
      <c r="BR20">
        <v>5101.07</v>
      </c>
      <c r="BS20">
        <v>24712.54</v>
      </c>
      <c r="BT20">
        <v>14176.36</v>
      </c>
      <c r="BU20">
        <v>386.69</v>
      </c>
      <c r="BV20">
        <v>9038.66</v>
      </c>
      <c r="BW20">
        <v>36829.65</v>
      </c>
      <c r="BX20">
        <v>1274579</v>
      </c>
      <c r="BY20">
        <v>8518642</v>
      </c>
      <c r="BZ20">
        <v>45.56</v>
      </c>
      <c r="CA20">
        <v>4.4400000000000004</v>
      </c>
      <c r="CB20">
        <v>1487.91</v>
      </c>
      <c r="CC20">
        <v>63.34</v>
      </c>
      <c r="CD20">
        <v>478.91</v>
      </c>
      <c r="CE20">
        <v>94.45</v>
      </c>
      <c r="CF20">
        <v>261.12</v>
      </c>
      <c r="CG20">
        <v>87.78</v>
      </c>
      <c r="CH20">
        <v>193.34</v>
      </c>
      <c r="CI20">
        <v>1321.22</v>
      </c>
      <c r="CJ20">
        <v>3796.47</v>
      </c>
      <c r="CK20">
        <v>49808.800000000003</v>
      </c>
      <c r="CL20">
        <v>275966.8</v>
      </c>
      <c r="CM20">
        <v>1.1100000000000001</v>
      </c>
      <c r="CN20">
        <v>3.33</v>
      </c>
      <c r="CO20">
        <v>78.89</v>
      </c>
      <c r="CP20">
        <v>78.89</v>
      </c>
      <c r="CQ20">
        <v>134.44999999999999</v>
      </c>
      <c r="CR20">
        <v>893.4</v>
      </c>
      <c r="CS20">
        <v>2082078</v>
      </c>
      <c r="CT20">
        <v>142478.79999999999</v>
      </c>
      <c r="CU20">
        <v>30</v>
      </c>
      <c r="CV20">
        <v>228.9</v>
      </c>
      <c r="CW20">
        <v>2839453</v>
      </c>
      <c r="CX20">
        <v>28.89</v>
      </c>
      <c r="CY20">
        <v>30</v>
      </c>
      <c r="CZ20">
        <v>142.22999999999999</v>
      </c>
    </row>
    <row r="21" spans="1:104" x14ac:dyDescent="0.2">
      <c r="A21" t="s">
        <v>109</v>
      </c>
      <c r="B21" t="s">
        <v>110</v>
      </c>
      <c r="D21" s="3">
        <v>44531</v>
      </c>
      <c r="E21" s="4">
        <v>0.7368055555555556</v>
      </c>
      <c r="F21">
        <v>1101</v>
      </c>
      <c r="G21" t="s">
        <v>77</v>
      </c>
      <c r="H21" t="s">
        <v>188</v>
      </c>
      <c r="I21">
        <v>-4.2720000000000001E-2</v>
      </c>
      <c r="J21">
        <v>0.15260000000000001</v>
      </c>
      <c r="K21">
        <v>1.9060000000000001E-2</v>
      </c>
      <c r="L21">
        <v>7.4609999999999998E-3</v>
      </c>
      <c r="M21">
        <v>0.26800000000000002</v>
      </c>
      <c r="N21">
        <v>0.77290000000000003</v>
      </c>
      <c r="O21">
        <v>0.50449999999999995</v>
      </c>
      <c r="P21">
        <v>0.45929999999999999</v>
      </c>
      <c r="Q21">
        <v>-1.565E-3</v>
      </c>
      <c r="R21">
        <v>8.0520000000000001E-3</v>
      </c>
      <c r="S21">
        <v>-7.6970000000000001E-4</v>
      </c>
      <c r="T21">
        <v>6.4489999999999999E-3</v>
      </c>
      <c r="U21">
        <v>1.6410000000000001E-2</v>
      </c>
      <c r="V21">
        <v>3.0179999999999998E-3</v>
      </c>
      <c r="W21">
        <v>-1.6310000000000001E-3</v>
      </c>
      <c r="X21">
        <v>1.196E-3</v>
      </c>
      <c r="Y21">
        <v>-1.413E-2</v>
      </c>
      <c r="Z21">
        <v>-4.3540000000000002E-3</v>
      </c>
      <c r="AA21">
        <v>0.31269999999999998</v>
      </c>
      <c r="AB21">
        <v>-2.2970000000000001E-2</v>
      </c>
      <c r="AC21">
        <v>4.5339999999999998</v>
      </c>
      <c r="AD21">
        <v>8.9949999999999995E-3</v>
      </c>
      <c r="AE21">
        <v>-1.8190000000000001E-2</v>
      </c>
      <c r="AF21">
        <v>1.072E-2</v>
      </c>
      <c r="AG21">
        <v>1.0809999999999999E-3</v>
      </c>
      <c r="AH21">
        <v>1.4120000000000001E-3</v>
      </c>
      <c r="AI21">
        <v>1.673E-3</v>
      </c>
      <c r="AJ21" t="s">
        <v>80</v>
      </c>
      <c r="AK21">
        <v>-4.2720000000000001E-2</v>
      </c>
      <c r="AL21">
        <v>37.619999999999997</v>
      </c>
      <c r="AM21">
        <v>31.02</v>
      </c>
      <c r="AN21">
        <v>47.76</v>
      </c>
      <c r="AO21" t="s">
        <v>81</v>
      </c>
      <c r="AP21">
        <v>6.71</v>
      </c>
      <c r="AQ21">
        <v>14.58</v>
      </c>
      <c r="AR21" t="s">
        <v>81</v>
      </c>
      <c r="AS21">
        <v>35.29</v>
      </c>
      <c r="AT21" t="s">
        <v>81</v>
      </c>
      <c r="AU21" t="s">
        <v>81</v>
      </c>
      <c r="AV21" t="s">
        <v>81</v>
      </c>
      <c r="AW21" t="s">
        <v>81</v>
      </c>
      <c r="AX21">
        <v>14.49</v>
      </c>
      <c r="AY21">
        <v>56.86</v>
      </c>
      <c r="AZ21">
        <v>77.680000000000007</v>
      </c>
      <c r="BA21">
        <v>74.14</v>
      </c>
      <c r="BB21">
        <v>33.89</v>
      </c>
      <c r="BC21" t="s">
        <v>81</v>
      </c>
      <c r="BD21" t="s">
        <v>81</v>
      </c>
      <c r="BE21">
        <v>38.229999999999997</v>
      </c>
      <c r="BF21">
        <v>33.33</v>
      </c>
      <c r="BG21" t="s">
        <v>81</v>
      </c>
      <c r="BH21" t="s">
        <v>81</v>
      </c>
      <c r="BI21">
        <v>12.94</v>
      </c>
      <c r="BJ21">
        <v>58.6</v>
      </c>
      <c r="BK21">
        <v>59.42</v>
      </c>
      <c r="BL21">
        <v>29.55</v>
      </c>
      <c r="BM21" t="s">
        <v>82</v>
      </c>
      <c r="BN21">
        <v>49798.94</v>
      </c>
      <c r="BO21">
        <v>956804.7</v>
      </c>
      <c r="BP21">
        <v>241642.2</v>
      </c>
      <c r="BQ21">
        <v>27842.42</v>
      </c>
      <c r="BR21">
        <v>5196.6499999999996</v>
      </c>
      <c r="BS21">
        <v>34484.81</v>
      </c>
      <c r="BT21">
        <v>16424.419999999998</v>
      </c>
      <c r="BU21">
        <v>427.8</v>
      </c>
      <c r="BV21">
        <v>9867.0300000000007</v>
      </c>
      <c r="BW21">
        <v>36501.800000000003</v>
      </c>
      <c r="BX21">
        <v>1267746</v>
      </c>
      <c r="BY21">
        <v>8599816</v>
      </c>
      <c r="BZ21">
        <v>70</v>
      </c>
      <c r="CA21">
        <v>7.78</v>
      </c>
      <c r="CB21">
        <v>1549.03</v>
      </c>
      <c r="CC21">
        <v>66.67</v>
      </c>
      <c r="CD21">
        <v>547.80999999999995</v>
      </c>
      <c r="CE21">
        <v>115.56</v>
      </c>
      <c r="CF21">
        <v>278.89999999999998</v>
      </c>
      <c r="CG21">
        <v>126.67</v>
      </c>
      <c r="CH21">
        <v>190.01</v>
      </c>
      <c r="CI21">
        <v>1310.1099999999999</v>
      </c>
      <c r="CJ21">
        <v>3759.05</v>
      </c>
      <c r="CK21">
        <v>49065.32</v>
      </c>
      <c r="CL21">
        <v>278426.40000000002</v>
      </c>
      <c r="CM21">
        <v>1.1100000000000001</v>
      </c>
      <c r="CN21">
        <v>2.2200000000000002</v>
      </c>
      <c r="CO21">
        <v>117.78</v>
      </c>
      <c r="CP21">
        <v>71.11</v>
      </c>
      <c r="CQ21">
        <v>116.67</v>
      </c>
      <c r="CR21">
        <v>1396.79</v>
      </c>
      <c r="CS21">
        <v>2106831</v>
      </c>
      <c r="CT21">
        <v>144288.6</v>
      </c>
      <c r="CU21">
        <v>42.22</v>
      </c>
      <c r="CV21">
        <v>317.79000000000002</v>
      </c>
      <c r="CW21">
        <v>2847146</v>
      </c>
      <c r="CX21">
        <v>44.45</v>
      </c>
      <c r="CY21">
        <v>47.78</v>
      </c>
      <c r="CZ21">
        <v>183.34</v>
      </c>
    </row>
    <row r="22" spans="1:104" x14ac:dyDescent="0.2">
      <c r="A22" t="s">
        <v>148</v>
      </c>
      <c r="B22" t="s">
        <v>149</v>
      </c>
      <c r="D22" s="3">
        <v>44531</v>
      </c>
      <c r="E22" s="4">
        <v>0.74097222222222225</v>
      </c>
      <c r="F22">
        <v>3101</v>
      </c>
      <c r="G22" t="s">
        <v>77</v>
      </c>
      <c r="H22" t="s">
        <v>188</v>
      </c>
      <c r="I22">
        <v>-9.4280000000000003E-2</v>
      </c>
      <c r="J22">
        <v>2.1850000000000001</v>
      </c>
      <c r="K22">
        <v>1.294</v>
      </c>
      <c r="L22">
        <v>1.3360000000000001</v>
      </c>
      <c r="M22">
        <v>1.37</v>
      </c>
      <c r="N22">
        <v>137.6</v>
      </c>
      <c r="O22">
        <v>123</v>
      </c>
      <c r="P22">
        <v>131.19999999999999</v>
      </c>
      <c r="Q22">
        <v>0.3952</v>
      </c>
      <c r="R22">
        <v>0.436</v>
      </c>
      <c r="S22">
        <v>6.2630000000000005E-2</v>
      </c>
      <c r="T22">
        <v>1.341</v>
      </c>
      <c r="U22">
        <v>1.369</v>
      </c>
      <c r="V22">
        <v>0.52959999999999996</v>
      </c>
      <c r="W22">
        <v>0.1212</v>
      </c>
      <c r="X22">
        <v>0.1142</v>
      </c>
      <c r="Y22">
        <v>0.71740000000000004</v>
      </c>
      <c r="Z22">
        <v>0.75890000000000002</v>
      </c>
      <c r="AA22" t="s">
        <v>79</v>
      </c>
      <c r="AB22">
        <v>-2.1649999999999999E-2</v>
      </c>
      <c r="AC22">
        <v>2.9929999999999999</v>
      </c>
      <c r="AD22">
        <v>3.1759999999999997E-2</v>
      </c>
      <c r="AE22">
        <v>2.7220000000000001E-2</v>
      </c>
      <c r="AF22">
        <v>7.8649999999999998E-2</v>
      </c>
      <c r="AG22">
        <v>2.18E-2</v>
      </c>
      <c r="AH22">
        <v>2.1100000000000001E-2</v>
      </c>
      <c r="AI22">
        <v>6.744E-3</v>
      </c>
      <c r="AJ22" t="s">
        <v>80</v>
      </c>
      <c r="AK22">
        <v>-9.4280000000000003E-2</v>
      </c>
      <c r="AL22">
        <v>15.04</v>
      </c>
      <c r="AM22">
        <v>1.78</v>
      </c>
      <c r="AN22">
        <v>0.59</v>
      </c>
      <c r="AO22">
        <v>0.8</v>
      </c>
      <c r="AP22">
        <v>1.1499999999999999</v>
      </c>
      <c r="AQ22">
        <v>1.47</v>
      </c>
      <c r="AR22">
        <v>0.91</v>
      </c>
      <c r="AS22">
        <v>0.45</v>
      </c>
      <c r="AT22">
        <v>11.15</v>
      </c>
      <c r="AU22">
        <v>36.19</v>
      </c>
      <c r="AV22">
        <v>1.29</v>
      </c>
      <c r="AW22">
        <v>14.19</v>
      </c>
      <c r="AX22">
        <v>2.79</v>
      </c>
      <c r="AY22">
        <v>1.24</v>
      </c>
      <c r="AZ22">
        <v>1.77</v>
      </c>
      <c r="BA22">
        <v>0.6</v>
      </c>
      <c r="BB22">
        <v>1.97</v>
      </c>
      <c r="BC22">
        <v>1.81</v>
      </c>
      <c r="BE22">
        <v>46.08</v>
      </c>
      <c r="BF22">
        <v>49.01</v>
      </c>
      <c r="BG22">
        <v>90.99</v>
      </c>
      <c r="BH22" t="s">
        <v>81</v>
      </c>
      <c r="BI22">
        <v>2.16</v>
      </c>
      <c r="BJ22">
        <v>8.6999999999999993</v>
      </c>
      <c r="BK22">
        <v>1.44</v>
      </c>
      <c r="BL22">
        <v>17.45</v>
      </c>
      <c r="BM22" t="s">
        <v>82</v>
      </c>
      <c r="BN22">
        <v>45747.08</v>
      </c>
      <c r="BO22">
        <v>851556.9</v>
      </c>
      <c r="BP22">
        <v>320479.90000000002</v>
      </c>
      <c r="BQ22">
        <v>64113.16</v>
      </c>
      <c r="BR22">
        <v>10922.19</v>
      </c>
      <c r="BS22">
        <v>74506.59</v>
      </c>
      <c r="BT22">
        <v>594765.4</v>
      </c>
      <c r="BU22">
        <v>11771.8</v>
      </c>
      <c r="BV22">
        <v>196145.1</v>
      </c>
      <c r="BW22">
        <v>36326.949999999997</v>
      </c>
      <c r="BX22">
        <v>1264013</v>
      </c>
      <c r="BY22">
        <v>8327144</v>
      </c>
      <c r="BZ22">
        <v>531.14</v>
      </c>
      <c r="CA22">
        <v>67.78</v>
      </c>
      <c r="CB22">
        <v>4755.38</v>
      </c>
      <c r="CC22">
        <v>1231.21</v>
      </c>
      <c r="CD22">
        <v>10659.81</v>
      </c>
      <c r="CE22">
        <v>4668.6899999999996</v>
      </c>
      <c r="CF22">
        <v>2643.67</v>
      </c>
      <c r="CG22">
        <v>1141.2</v>
      </c>
      <c r="CH22">
        <v>3577.24</v>
      </c>
      <c r="CI22">
        <v>3702.83</v>
      </c>
      <c r="CJ22">
        <v>3644.58</v>
      </c>
      <c r="CK22">
        <v>47295.27</v>
      </c>
      <c r="CL22">
        <v>261544.3</v>
      </c>
      <c r="CM22">
        <v>0</v>
      </c>
      <c r="CN22">
        <v>2.2200000000000002</v>
      </c>
      <c r="CO22">
        <v>102.23</v>
      </c>
      <c r="CP22">
        <v>78.89</v>
      </c>
      <c r="CQ22">
        <v>126.67</v>
      </c>
      <c r="CR22">
        <v>4859.8999999999996</v>
      </c>
      <c r="CS22">
        <v>2036706</v>
      </c>
      <c r="CT22">
        <v>118275.4</v>
      </c>
      <c r="CU22">
        <v>205.56</v>
      </c>
      <c r="CV22">
        <v>1288.99</v>
      </c>
      <c r="CW22">
        <v>2798847</v>
      </c>
      <c r="CX22">
        <v>115.56</v>
      </c>
      <c r="CY22">
        <v>104.45</v>
      </c>
      <c r="CZ22">
        <v>462.24</v>
      </c>
    </row>
    <row r="23" spans="1:104" x14ac:dyDescent="0.2">
      <c r="A23" t="s">
        <v>150</v>
      </c>
      <c r="B23" t="s">
        <v>151</v>
      </c>
      <c r="D23" s="3">
        <v>44531</v>
      </c>
      <c r="E23" s="4">
        <v>0.74444444444444446</v>
      </c>
      <c r="F23">
        <v>3102</v>
      </c>
      <c r="G23" t="s">
        <v>77</v>
      </c>
      <c r="H23" t="s">
        <v>188</v>
      </c>
      <c r="I23">
        <v>0.23719999999999999</v>
      </c>
      <c r="J23">
        <v>82.26</v>
      </c>
      <c r="K23">
        <v>216.1</v>
      </c>
      <c r="L23">
        <v>219.8</v>
      </c>
      <c r="M23">
        <v>39.07</v>
      </c>
      <c r="N23">
        <v>4147</v>
      </c>
      <c r="O23">
        <v>4065</v>
      </c>
      <c r="P23">
        <v>4217</v>
      </c>
      <c r="Q23">
        <v>12.14</v>
      </c>
      <c r="R23">
        <v>13.73</v>
      </c>
      <c r="S23">
        <v>6.6859999999999999</v>
      </c>
      <c r="T23">
        <v>515.29999999999995</v>
      </c>
      <c r="U23">
        <v>524.5</v>
      </c>
      <c r="V23">
        <v>3.6139999999999999</v>
      </c>
      <c r="W23">
        <v>4.319</v>
      </c>
      <c r="X23">
        <v>4.4160000000000004</v>
      </c>
      <c r="Y23">
        <v>15.06</v>
      </c>
      <c r="Z23">
        <v>15.31</v>
      </c>
      <c r="AA23" t="s">
        <v>79</v>
      </c>
      <c r="AB23">
        <v>4.3990000000000001E-3</v>
      </c>
      <c r="AC23">
        <v>1.679</v>
      </c>
      <c r="AD23">
        <v>0.42199999999999999</v>
      </c>
      <c r="AE23">
        <v>0.1439</v>
      </c>
      <c r="AF23">
        <v>16.34</v>
      </c>
      <c r="AG23">
        <v>6.6619999999999999</v>
      </c>
      <c r="AH23">
        <v>6.8559999999999999</v>
      </c>
      <c r="AI23">
        <v>0.22969999999999999</v>
      </c>
      <c r="AJ23" t="s">
        <v>80</v>
      </c>
      <c r="AK23">
        <v>0.23719999999999999</v>
      </c>
      <c r="AL23">
        <v>36.74</v>
      </c>
      <c r="AM23">
        <v>8.24</v>
      </c>
      <c r="AN23">
        <v>7.29</v>
      </c>
      <c r="AO23">
        <v>8.02</v>
      </c>
      <c r="AP23">
        <v>7.7</v>
      </c>
      <c r="AQ23">
        <v>2.65</v>
      </c>
      <c r="AR23">
        <v>7.74</v>
      </c>
      <c r="AS23">
        <v>7.84</v>
      </c>
      <c r="AT23">
        <v>3.42</v>
      </c>
      <c r="AU23">
        <v>12.87</v>
      </c>
      <c r="AV23">
        <v>7.3</v>
      </c>
      <c r="AW23">
        <v>2.08</v>
      </c>
      <c r="AX23">
        <v>1.9</v>
      </c>
      <c r="AY23">
        <v>8.57</v>
      </c>
      <c r="AZ23">
        <v>8.86</v>
      </c>
      <c r="BA23">
        <v>8.7200000000000006</v>
      </c>
      <c r="BB23">
        <v>9.17</v>
      </c>
      <c r="BC23">
        <v>9.14</v>
      </c>
      <c r="BE23" t="s">
        <v>81</v>
      </c>
      <c r="BF23" t="s">
        <v>81</v>
      </c>
      <c r="BG23">
        <v>14.24</v>
      </c>
      <c r="BH23">
        <v>28.51</v>
      </c>
      <c r="BI23">
        <v>8.82</v>
      </c>
      <c r="BJ23">
        <v>7.81</v>
      </c>
      <c r="BK23">
        <v>7.3</v>
      </c>
      <c r="BL23">
        <v>8.7799999999999994</v>
      </c>
      <c r="BM23" t="s">
        <v>82</v>
      </c>
      <c r="BN23">
        <v>59007.86</v>
      </c>
      <c r="BO23">
        <v>869745.4</v>
      </c>
      <c r="BP23">
        <v>3567315</v>
      </c>
      <c r="BQ23">
        <v>6051086</v>
      </c>
      <c r="BR23">
        <v>937423.9</v>
      </c>
      <c r="BS23">
        <v>1417643</v>
      </c>
      <c r="BT23">
        <v>17628120</v>
      </c>
      <c r="BU23">
        <v>360820.6</v>
      </c>
      <c r="BV23">
        <v>5767235</v>
      </c>
      <c r="BW23">
        <v>36333.269999999997</v>
      </c>
      <c r="BX23">
        <v>1268378</v>
      </c>
      <c r="BY23">
        <v>7996052</v>
      </c>
      <c r="BZ23">
        <v>14182.32</v>
      </c>
      <c r="CA23">
        <v>1936.75</v>
      </c>
      <c r="CB23">
        <v>330033.59999999998</v>
      </c>
      <c r="CC23">
        <v>449801.9</v>
      </c>
      <c r="CD23">
        <v>3932286</v>
      </c>
      <c r="CE23">
        <v>30583.26</v>
      </c>
      <c r="CF23">
        <v>81932.509999999995</v>
      </c>
      <c r="CG23">
        <v>39032.82</v>
      </c>
      <c r="CH23">
        <v>68403.460000000006</v>
      </c>
      <c r="CI23">
        <v>49545.41</v>
      </c>
      <c r="CJ23">
        <v>3629.02</v>
      </c>
      <c r="CK23">
        <v>48222.39</v>
      </c>
      <c r="CL23">
        <v>256139.1</v>
      </c>
      <c r="CM23">
        <v>0</v>
      </c>
      <c r="CN23">
        <v>7.78</v>
      </c>
      <c r="CO23">
        <v>91.11</v>
      </c>
      <c r="CP23">
        <v>256.68</v>
      </c>
      <c r="CQ23">
        <v>166.67</v>
      </c>
      <c r="CR23">
        <v>832289</v>
      </c>
      <c r="CS23">
        <v>1960962</v>
      </c>
      <c r="CT23">
        <v>123932.7</v>
      </c>
      <c r="CU23">
        <v>50825.37</v>
      </c>
      <c r="CV23">
        <v>328197.5</v>
      </c>
      <c r="CW23">
        <v>2698599</v>
      </c>
      <c r="CX23">
        <v>3136.05</v>
      </c>
      <c r="CY23">
        <v>2651.48</v>
      </c>
      <c r="CZ23">
        <v>12360.53</v>
      </c>
    </row>
    <row r="24" spans="1:104" x14ac:dyDescent="0.2">
      <c r="A24" t="s">
        <v>152</v>
      </c>
      <c r="B24" t="s">
        <v>153</v>
      </c>
      <c r="D24" s="3">
        <v>44531</v>
      </c>
      <c r="E24" s="4">
        <v>0.74791666666666667</v>
      </c>
      <c r="F24">
        <v>3103</v>
      </c>
      <c r="G24" t="s">
        <v>77</v>
      </c>
      <c r="H24" t="s">
        <v>188</v>
      </c>
      <c r="I24">
        <v>5.8139999999999997E-2</v>
      </c>
      <c r="J24">
        <v>149.9</v>
      </c>
      <c r="K24">
        <v>154.5</v>
      </c>
      <c r="L24">
        <v>155.30000000000001</v>
      </c>
      <c r="M24">
        <v>14.03</v>
      </c>
      <c r="N24">
        <v>2380</v>
      </c>
      <c r="O24">
        <v>2184</v>
      </c>
      <c r="P24">
        <v>2270</v>
      </c>
      <c r="Q24">
        <v>2.016</v>
      </c>
      <c r="R24">
        <v>3.2480000000000002</v>
      </c>
      <c r="S24">
        <v>3.4449999999999998</v>
      </c>
      <c r="T24">
        <v>112.5</v>
      </c>
      <c r="U24">
        <v>120</v>
      </c>
      <c r="V24">
        <v>1.2769999999999999</v>
      </c>
      <c r="W24">
        <v>2.6139999999999999</v>
      </c>
      <c r="X24">
        <v>2.6219999999999999</v>
      </c>
      <c r="Y24">
        <v>10.17</v>
      </c>
      <c r="Z24">
        <v>10.35</v>
      </c>
      <c r="AA24">
        <v>0.31680000000000003</v>
      </c>
      <c r="AB24">
        <v>2.1019999999999999E-4</v>
      </c>
      <c r="AC24">
        <v>3.2370000000000001</v>
      </c>
      <c r="AD24">
        <v>0.97909999999999997</v>
      </c>
      <c r="AE24">
        <v>8.6199999999999999E-2</v>
      </c>
      <c r="AF24">
        <v>11.03</v>
      </c>
      <c r="AG24">
        <v>3.266</v>
      </c>
      <c r="AH24">
        <v>3.3069999999999999</v>
      </c>
      <c r="AI24">
        <v>0.1724</v>
      </c>
      <c r="AJ24" t="s">
        <v>80</v>
      </c>
      <c r="AK24">
        <v>5.8139999999999997E-2</v>
      </c>
      <c r="AL24">
        <v>4.99</v>
      </c>
      <c r="AM24">
        <v>0.22</v>
      </c>
      <c r="AN24">
        <v>0.38</v>
      </c>
      <c r="AO24">
        <v>0.5</v>
      </c>
      <c r="AP24">
        <v>2.06</v>
      </c>
      <c r="AQ24">
        <v>1.28</v>
      </c>
      <c r="AR24">
        <v>0.56999999999999995</v>
      </c>
      <c r="AS24">
        <v>0.65</v>
      </c>
      <c r="AT24">
        <v>7.03</v>
      </c>
      <c r="AU24">
        <v>53.45</v>
      </c>
      <c r="AV24">
        <v>1.1200000000000001</v>
      </c>
      <c r="AW24">
        <v>1.68</v>
      </c>
      <c r="AX24">
        <v>2.91</v>
      </c>
      <c r="AY24">
        <v>1.97</v>
      </c>
      <c r="AZ24">
        <v>0.48</v>
      </c>
      <c r="BA24">
        <v>1.47</v>
      </c>
      <c r="BB24">
        <v>0.66</v>
      </c>
      <c r="BC24">
        <v>1.18</v>
      </c>
      <c r="BD24" t="s">
        <v>81</v>
      </c>
      <c r="BE24" t="s">
        <v>81</v>
      </c>
      <c r="BF24">
        <v>54.37</v>
      </c>
      <c r="BG24">
        <v>8.8699999999999992</v>
      </c>
      <c r="BH24">
        <v>35.090000000000003</v>
      </c>
      <c r="BI24">
        <v>0.8</v>
      </c>
      <c r="BJ24">
        <v>0.22</v>
      </c>
      <c r="BK24">
        <v>0.73</v>
      </c>
      <c r="BL24">
        <v>4.5599999999999996</v>
      </c>
      <c r="BM24" t="s">
        <v>82</v>
      </c>
      <c r="BN24">
        <v>53690.14</v>
      </c>
      <c r="BO24">
        <v>866210.2</v>
      </c>
      <c r="BP24">
        <v>6686140</v>
      </c>
      <c r="BQ24">
        <v>4582800</v>
      </c>
      <c r="BR24">
        <v>702059</v>
      </c>
      <c r="BS24">
        <v>553556.1</v>
      </c>
      <c r="BT24">
        <v>10164470</v>
      </c>
      <c r="BU24">
        <v>205171.6</v>
      </c>
      <c r="BV24">
        <v>3287519</v>
      </c>
      <c r="BW24">
        <v>36803.71</v>
      </c>
      <c r="BX24">
        <v>1275355</v>
      </c>
      <c r="BY24">
        <v>8426440</v>
      </c>
      <c r="BZ24">
        <v>2447.52</v>
      </c>
      <c r="CA24">
        <v>471.34</v>
      </c>
      <c r="CB24">
        <v>180572.7</v>
      </c>
      <c r="CC24">
        <v>99540.55</v>
      </c>
      <c r="CD24">
        <v>904380.7</v>
      </c>
      <c r="CE24">
        <v>11228.05</v>
      </c>
      <c r="CF24">
        <v>51393.91</v>
      </c>
      <c r="CG24">
        <v>24006.35</v>
      </c>
      <c r="CH24">
        <v>47863.93</v>
      </c>
      <c r="CI24">
        <v>35045.81</v>
      </c>
      <c r="CJ24">
        <v>3614.94</v>
      </c>
      <c r="CK24">
        <v>47633.95</v>
      </c>
      <c r="CL24">
        <v>263617.3</v>
      </c>
      <c r="CM24">
        <v>1.1100000000000001</v>
      </c>
      <c r="CN24">
        <v>6.67</v>
      </c>
      <c r="CO24">
        <v>103.34</v>
      </c>
      <c r="CP24">
        <v>500.03</v>
      </c>
      <c r="CQ24">
        <v>150.01</v>
      </c>
      <c r="CR24">
        <v>581146.9</v>
      </c>
      <c r="CS24">
        <v>2060958</v>
      </c>
      <c r="CT24">
        <v>118872.8</v>
      </c>
      <c r="CU24">
        <v>26299.63</v>
      </c>
      <c r="CV24">
        <v>167067.20000000001</v>
      </c>
      <c r="CW24">
        <v>2841248</v>
      </c>
      <c r="CX24">
        <v>2508.11</v>
      </c>
      <c r="CY24">
        <v>2073.58</v>
      </c>
      <c r="CZ24">
        <v>9824.06</v>
      </c>
    </row>
    <row r="25" spans="1:104" x14ac:dyDescent="0.2">
      <c r="A25" t="s">
        <v>154</v>
      </c>
      <c r="B25" t="s">
        <v>155</v>
      </c>
      <c r="D25" s="3">
        <v>44531</v>
      </c>
      <c r="E25" s="4">
        <v>0.75208333333333333</v>
      </c>
      <c r="F25">
        <v>3104</v>
      </c>
      <c r="G25" t="s">
        <v>77</v>
      </c>
      <c r="H25" t="s">
        <v>188</v>
      </c>
      <c r="I25">
        <v>-3.3419999999999998E-2</v>
      </c>
      <c r="J25">
        <v>81.819999999999993</v>
      </c>
      <c r="K25">
        <v>80.63</v>
      </c>
      <c r="L25">
        <v>80.239999999999995</v>
      </c>
      <c r="M25">
        <v>6.218</v>
      </c>
      <c r="N25">
        <v>1476</v>
      </c>
      <c r="O25">
        <v>1340</v>
      </c>
      <c r="P25">
        <v>1419</v>
      </c>
      <c r="Q25">
        <v>0.70299999999999996</v>
      </c>
      <c r="R25">
        <v>0.61909999999999998</v>
      </c>
      <c r="S25">
        <v>1.55</v>
      </c>
      <c r="T25">
        <v>49.96</v>
      </c>
      <c r="U25">
        <v>52.65</v>
      </c>
      <c r="V25">
        <v>0.61919999999999997</v>
      </c>
      <c r="W25">
        <v>1.028</v>
      </c>
      <c r="X25">
        <v>1.0469999999999999</v>
      </c>
      <c r="Y25">
        <v>5.1269999999999998</v>
      </c>
      <c r="Z25">
        <v>5.2160000000000002</v>
      </c>
      <c r="AA25" t="s">
        <v>79</v>
      </c>
      <c r="AB25">
        <v>-2.1870000000000001E-2</v>
      </c>
      <c r="AC25">
        <v>2.6850000000000001</v>
      </c>
      <c r="AD25">
        <v>1.0389999999999999</v>
      </c>
      <c r="AE25">
        <v>7.4889999999999998E-2</v>
      </c>
      <c r="AF25">
        <v>5.399</v>
      </c>
      <c r="AG25">
        <v>1.72</v>
      </c>
      <c r="AH25">
        <v>1.744</v>
      </c>
      <c r="AI25">
        <v>8.4360000000000004E-2</v>
      </c>
      <c r="AJ25" t="s">
        <v>80</v>
      </c>
      <c r="AK25">
        <v>-3.3419999999999998E-2</v>
      </c>
      <c r="AL25">
        <v>47.07</v>
      </c>
      <c r="AM25">
        <v>1.29</v>
      </c>
      <c r="AN25">
        <v>1.5</v>
      </c>
      <c r="AO25">
        <v>1.1200000000000001</v>
      </c>
      <c r="AP25">
        <v>0.68</v>
      </c>
      <c r="AQ25">
        <v>1.1399999999999999</v>
      </c>
      <c r="AR25">
        <v>0.63</v>
      </c>
      <c r="AS25">
        <v>1.86</v>
      </c>
      <c r="AT25">
        <v>8.5399999999999991</v>
      </c>
      <c r="AU25">
        <v>19.420000000000002</v>
      </c>
      <c r="AV25">
        <v>0.74</v>
      </c>
      <c r="AW25">
        <v>2.09</v>
      </c>
      <c r="AX25">
        <v>1.82</v>
      </c>
      <c r="AY25">
        <v>1.52</v>
      </c>
      <c r="AZ25">
        <v>1.41</v>
      </c>
      <c r="BA25">
        <v>0.25</v>
      </c>
      <c r="BB25">
        <v>0.56000000000000005</v>
      </c>
      <c r="BC25">
        <v>1.53</v>
      </c>
      <c r="BE25">
        <v>44.75</v>
      </c>
      <c r="BF25">
        <v>70.58</v>
      </c>
      <c r="BG25">
        <v>4.12</v>
      </c>
      <c r="BH25">
        <v>80.930000000000007</v>
      </c>
      <c r="BI25">
        <v>0.47</v>
      </c>
      <c r="BJ25">
        <v>0.56999999999999995</v>
      </c>
      <c r="BK25">
        <v>0.23</v>
      </c>
      <c r="BL25">
        <v>1.74</v>
      </c>
      <c r="BM25" t="s">
        <v>82</v>
      </c>
      <c r="BN25">
        <v>50176.89</v>
      </c>
      <c r="BO25">
        <v>875009.1</v>
      </c>
      <c r="BP25">
        <v>3824455</v>
      </c>
      <c r="BQ25">
        <v>2449219</v>
      </c>
      <c r="BR25">
        <v>371960.8</v>
      </c>
      <c r="BS25">
        <v>263397.59999999998</v>
      </c>
      <c r="BT25">
        <v>6377588</v>
      </c>
      <c r="BU25">
        <v>128418.4</v>
      </c>
      <c r="BV25">
        <v>2097125</v>
      </c>
      <c r="BW25">
        <v>37135.620000000003</v>
      </c>
      <c r="BX25">
        <v>1289434</v>
      </c>
      <c r="BY25">
        <v>8585913</v>
      </c>
      <c r="BZ25">
        <v>907.84</v>
      </c>
      <c r="CA25">
        <v>95.56</v>
      </c>
      <c r="CB25">
        <v>83651.070000000007</v>
      </c>
      <c r="CC25">
        <v>44627.56</v>
      </c>
      <c r="CD25">
        <v>401745.3</v>
      </c>
      <c r="CE25">
        <v>5605.72</v>
      </c>
      <c r="CF25">
        <v>20833.47</v>
      </c>
      <c r="CG25">
        <v>9861.48</v>
      </c>
      <c r="CH25">
        <v>24775.51</v>
      </c>
      <c r="CI25">
        <v>18677.23</v>
      </c>
      <c r="CJ25">
        <v>3653.1</v>
      </c>
      <c r="CK25">
        <v>48591.56</v>
      </c>
      <c r="CL25">
        <v>269288.2</v>
      </c>
      <c r="CM25">
        <v>0</v>
      </c>
      <c r="CN25">
        <v>2.2200000000000002</v>
      </c>
      <c r="CO25">
        <v>100</v>
      </c>
      <c r="CP25">
        <v>535.59</v>
      </c>
      <c r="CQ25">
        <v>148.9</v>
      </c>
      <c r="CR25">
        <v>291099.8</v>
      </c>
      <c r="CS25">
        <v>2099979</v>
      </c>
      <c r="CT25">
        <v>120032.7</v>
      </c>
      <c r="CU25">
        <v>14131.1</v>
      </c>
      <c r="CV25">
        <v>89899.23</v>
      </c>
      <c r="CW25">
        <v>2883860</v>
      </c>
      <c r="CX25">
        <v>1273.44</v>
      </c>
      <c r="CY25">
        <v>993.41</v>
      </c>
      <c r="CZ25">
        <v>4927.22</v>
      </c>
    </row>
    <row r="26" spans="1:104" x14ac:dyDescent="0.2">
      <c r="A26" t="s">
        <v>156</v>
      </c>
      <c r="B26" t="s">
        <v>157</v>
      </c>
      <c r="D26" s="3">
        <v>44531</v>
      </c>
      <c r="E26" s="4">
        <v>0.75555555555555554</v>
      </c>
      <c r="F26">
        <v>3105</v>
      </c>
      <c r="G26" t="s">
        <v>77</v>
      </c>
      <c r="H26" t="s">
        <v>188</v>
      </c>
      <c r="I26">
        <v>-9.4769999999999993E-2</v>
      </c>
      <c r="J26">
        <v>50.76</v>
      </c>
      <c r="K26">
        <v>50.13</v>
      </c>
      <c r="L26">
        <v>49.54</v>
      </c>
      <c r="M26">
        <v>8.7479999999999993</v>
      </c>
      <c r="N26">
        <v>982.6</v>
      </c>
      <c r="O26">
        <v>902.7</v>
      </c>
      <c r="P26">
        <v>950.8</v>
      </c>
      <c r="Q26">
        <v>0.57299999999999995</v>
      </c>
      <c r="R26">
        <v>0.50790000000000002</v>
      </c>
      <c r="S26">
        <v>0.97230000000000005</v>
      </c>
      <c r="T26">
        <v>33.69</v>
      </c>
      <c r="U26">
        <v>35.909999999999997</v>
      </c>
      <c r="V26">
        <v>0.47139999999999999</v>
      </c>
      <c r="W26">
        <v>0.67220000000000002</v>
      </c>
      <c r="X26">
        <v>0.66859999999999997</v>
      </c>
      <c r="Y26">
        <v>3.3919999999999999</v>
      </c>
      <c r="Z26">
        <v>3.488</v>
      </c>
      <c r="AA26" t="s">
        <v>79</v>
      </c>
      <c r="AB26">
        <v>-5.2620000000000002E-3</v>
      </c>
      <c r="AC26">
        <v>1.5469999999999999</v>
      </c>
      <c r="AD26">
        <v>0.7671</v>
      </c>
      <c r="AE26">
        <v>5.2359999999999997E-2</v>
      </c>
      <c r="AF26">
        <v>3.11</v>
      </c>
      <c r="AG26">
        <v>1.07</v>
      </c>
      <c r="AH26">
        <v>1.1020000000000001</v>
      </c>
      <c r="AI26">
        <v>7.7469999999999997E-2</v>
      </c>
      <c r="AJ26" t="s">
        <v>80</v>
      </c>
      <c r="AK26">
        <v>-9.4769999999999993E-2</v>
      </c>
      <c r="AL26">
        <v>19.72</v>
      </c>
      <c r="AM26">
        <v>0.83</v>
      </c>
      <c r="AN26">
        <v>0.74</v>
      </c>
      <c r="AO26">
        <v>0.75</v>
      </c>
      <c r="AP26">
        <v>0.27</v>
      </c>
      <c r="AQ26">
        <v>1.8</v>
      </c>
      <c r="AR26">
        <v>0.57999999999999996</v>
      </c>
      <c r="AS26">
        <v>0.83</v>
      </c>
      <c r="AT26">
        <v>6.8</v>
      </c>
      <c r="AU26">
        <v>3.25</v>
      </c>
      <c r="AV26">
        <v>1.29</v>
      </c>
      <c r="AW26">
        <v>2.92</v>
      </c>
      <c r="AX26">
        <v>1.96</v>
      </c>
      <c r="AY26">
        <v>1.56</v>
      </c>
      <c r="AZ26">
        <v>1.1000000000000001</v>
      </c>
      <c r="BA26">
        <v>2.4500000000000002</v>
      </c>
      <c r="BB26">
        <v>1.21</v>
      </c>
      <c r="BC26">
        <v>1.88</v>
      </c>
      <c r="BE26" t="s">
        <v>81</v>
      </c>
      <c r="BF26" t="s">
        <v>81</v>
      </c>
      <c r="BG26">
        <v>14.09</v>
      </c>
      <c r="BH26" t="s">
        <v>81</v>
      </c>
      <c r="BI26">
        <v>0.22</v>
      </c>
      <c r="BJ26">
        <v>2.4300000000000002</v>
      </c>
      <c r="BK26">
        <v>1.42</v>
      </c>
      <c r="BL26">
        <v>1.41</v>
      </c>
      <c r="BM26" t="s">
        <v>82</v>
      </c>
      <c r="BN26">
        <v>46577.57</v>
      </c>
      <c r="BO26">
        <v>866197.3</v>
      </c>
      <c r="BP26">
        <v>2432292</v>
      </c>
      <c r="BQ26">
        <v>1514701</v>
      </c>
      <c r="BR26">
        <v>228875.7</v>
      </c>
      <c r="BS26">
        <v>356399.7</v>
      </c>
      <c r="BT26">
        <v>4222990</v>
      </c>
      <c r="BU26">
        <v>85603.839999999997</v>
      </c>
      <c r="BV26">
        <v>1391561</v>
      </c>
      <c r="BW26">
        <v>37285.64</v>
      </c>
      <c r="BX26">
        <v>1280545</v>
      </c>
      <c r="BY26">
        <v>8483071</v>
      </c>
      <c r="BZ26">
        <v>756.72</v>
      </c>
      <c r="CA26">
        <v>80</v>
      </c>
      <c r="CB26">
        <v>52423.54</v>
      </c>
      <c r="CC26">
        <v>30236.85</v>
      </c>
      <c r="CD26">
        <v>272294</v>
      </c>
      <c r="CE26">
        <v>4248.55</v>
      </c>
      <c r="CF26">
        <v>13599.08</v>
      </c>
      <c r="CG26">
        <v>6278.24</v>
      </c>
      <c r="CH26">
        <v>16324.25</v>
      </c>
      <c r="CI26">
        <v>12795.01</v>
      </c>
      <c r="CJ26">
        <v>3649.4</v>
      </c>
      <c r="CK26">
        <v>48144.47</v>
      </c>
      <c r="CL26">
        <v>266809.7</v>
      </c>
      <c r="CM26">
        <v>0</v>
      </c>
      <c r="CN26">
        <v>5.56</v>
      </c>
      <c r="CO26">
        <v>91.11</v>
      </c>
      <c r="CP26">
        <v>410.02</v>
      </c>
      <c r="CQ26">
        <v>138.88999999999999</v>
      </c>
      <c r="CR26">
        <v>166451.70000000001</v>
      </c>
      <c r="CS26">
        <v>2094430</v>
      </c>
      <c r="CT26">
        <v>120058</v>
      </c>
      <c r="CU26">
        <v>8783.14</v>
      </c>
      <c r="CV26">
        <v>56721.55</v>
      </c>
      <c r="CW26">
        <v>2872743</v>
      </c>
      <c r="CX26">
        <v>1173.43</v>
      </c>
      <c r="CY26">
        <v>963.41</v>
      </c>
      <c r="CZ26">
        <v>4514.92</v>
      </c>
    </row>
    <row r="27" spans="1:104" x14ac:dyDescent="0.2">
      <c r="A27" t="s">
        <v>111</v>
      </c>
      <c r="B27" t="s">
        <v>110</v>
      </c>
      <c r="C27" t="s">
        <v>141</v>
      </c>
      <c r="D27" s="3">
        <v>44531</v>
      </c>
      <c r="E27" s="4">
        <v>0.75902777777777775</v>
      </c>
      <c r="F27">
        <v>1101</v>
      </c>
      <c r="G27" t="s">
        <v>77</v>
      </c>
      <c r="H27" t="s">
        <v>188</v>
      </c>
      <c r="I27">
        <v>-0.1019</v>
      </c>
      <c r="J27">
        <v>7.7990000000000004E-2</v>
      </c>
      <c r="K27">
        <v>3.1389999999999999E-3</v>
      </c>
      <c r="L27">
        <v>-1.9689999999999999E-2</v>
      </c>
      <c r="M27">
        <v>0.1552</v>
      </c>
      <c r="N27">
        <v>0.85140000000000005</v>
      </c>
      <c r="O27">
        <v>0.64759999999999995</v>
      </c>
      <c r="P27">
        <v>0.6139</v>
      </c>
      <c r="Q27">
        <v>-1.6459999999999999E-2</v>
      </c>
      <c r="R27">
        <v>-1.6549999999999999E-2</v>
      </c>
      <c r="S27">
        <v>-1.3780000000000001E-3</v>
      </c>
      <c r="T27">
        <v>4.351E-2</v>
      </c>
      <c r="U27">
        <v>2.5010000000000001E-2</v>
      </c>
      <c r="V27">
        <v>-3.9770000000000002E-4</v>
      </c>
      <c r="W27">
        <v>-1.604E-3</v>
      </c>
      <c r="X27">
        <v>-3.1099999999999999E-3</v>
      </c>
      <c r="Y27">
        <v>-2.5180000000000001E-2</v>
      </c>
      <c r="Z27">
        <v>-1.146E-2</v>
      </c>
      <c r="AA27" t="s">
        <v>79</v>
      </c>
      <c r="AB27">
        <v>-2.1829999999999999E-2</v>
      </c>
      <c r="AC27">
        <v>3.157</v>
      </c>
      <c r="AD27">
        <v>1.72E-2</v>
      </c>
      <c r="AE27">
        <v>9.9089999999999994E-3</v>
      </c>
      <c r="AF27">
        <v>7.1650000000000004E-3</v>
      </c>
      <c r="AG27">
        <v>4.7130000000000002E-4</v>
      </c>
      <c r="AH27">
        <v>5.5860000000000003E-4</v>
      </c>
      <c r="AI27">
        <v>4.8529999999999998E-4</v>
      </c>
      <c r="AJ27" t="s">
        <v>80</v>
      </c>
      <c r="AK27">
        <v>-0.1019</v>
      </c>
      <c r="AL27">
        <v>13.18</v>
      </c>
      <c r="AM27">
        <v>16.010000000000002</v>
      </c>
      <c r="AN27" t="s">
        <v>81</v>
      </c>
      <c r="AO27">
        <v>35.56</v>
      </c>
      <c r="AP27">
        <v>6.49</v>
      </c>
      <c r="AQ27">
        <v>16.43</v>
      </c>
      <c r="AR27">
        <v>56.3</v>
      </c>
      <c r="AS27">
        <v>12.43</v>
      </c>
      <c r="AT27">
        <v>91.74</v>
      </c>
      <c r="AU27">
        <v>78.97</v>
      </c>
      <c r="AV27" t="s">
        <v>81</v>
      </c>
      <c r="AW27">
        <v>91.61</v>
      </c>
      <c r="AX27">
        <v>21.18</v>
      </c>
      <c r="AY27" t="s">
        <v>81</v>
      </c>
      <c r="AZ27" t="s">
        <v>81</v>
      </c>
      <c r="BA27">
        <v>66.37</v>
      </c>
      <c r="BB27">
        <v>3.54</v>
      </c>
      <c r="BC27" t="s">
        <v>81</v>
      </c>
      <c r="BE27">
        <v>89.51</v>
      </c>
      <c r="BF27">
        <v>87.14</v>
      </c>
      <c r="BG27">
        <v>64.19</v>
      </c>
      <c r="BH27" t="s">
        <v>81</v>
      </c>
      <c r="BI27">
        <v>21.02</v>
      </c>
      <c r="BJ27" t="s">
        <v>81</v>
      </c>
      <c r="BK27">
        <v>68.69</v>
      </c>
      <c r="BL27">
        <v>63.98</v>
      </c>
      <c r="BM27" t="s">
        <v>82</v>
      </c>
      <c r="BN27">
        <v>47421.2</v>
      </c>
      <c r="BO27">
        <v>966616.1</v>
      </c>
      <c r="BP27">
        <v>241172.7</v>
      </c>
      <c r="BQ27">
        <v>27685.59</v>
      </c>
      <c r="BR27">
        <v>5132.2</v>
      </c>
      <c r="BS27">
        <v>30492.39</v>
      </c>
      <c r="BT27">
        <v>17603.580000000002</v>
      </c>
      <c r="BU27">
        <v>446.69</v>
      </c>
      <c r="BV27">
        <v>10213.91</v>
      </c>
      <c r="BW27">
        <v>37652.910000000003</v>
      </c>
      <c r="BX27">
        <v>1332273</v>
      </c>
      <c r="BY27">
        <v>8701219</v>
      </c>
      <c r="BZ27">
        <v>54.45</v>
      </c>
      <c r="CA27">
        <v>4.4400000000000004</v>
      </c>
      <c r="CB27">
        <v>1534.58</v>
      </c>
      <c r="CC27">
        <v>102.23</v>
      </c>
      <c r="CD27">
        <v>641.15</v>
      </c>
      <c r="CE27">
        <v>85.56</v>
      </c>
      <c r="CF27">
        <v>284.45999999999998</v>
      </c>
      <c r="CG27">
        <v>86.67</v>
      </c>
      <c r="CH27">
        <v>137.78</v>
      </c>
      <c r="CI27">
        <v>1307.8900000000001</v>
      </c>
      <c r="CJ27">
        <v>3801.29</v>
      </c>
      <c r="CK27">
        <v>51479.87</v>
      </c>
      <c r="CL27">
        <v>283319.8</v>
      </c>
      <c r="CM27">
        <v>0</v>
      </c>
      <c r="CN27">
        <v>2.2200000000000002</v>
      </c>
      <c r="CO27">
        <v>107.78</v>
      </c>
      <c r="CP27">
        <v>78.89</v>
      </c>
      <c r="CQ27">
        <v>130.01</v>
      </c>
      <c r="CR27">
        <v>1220.0999999999999</v>
      </c>
      <c r="CS27">
        <v>2135968</v>
      </c>
      <c r="CT27">
        <v>145449.29999999999</v>
      </c>
      <c r="CU27">
        <v>37.78</v>
      </c>
      <c r="CV27">
        <v>277.79000000000002</v>
      </c>
      <c r="CW27">
        <v>2885710</v>
      </c>
      <c r="CX27">
        <v>23.33</v>
      </c>
      <c r="CY27">
        <v>26.67</v>
      </c>
      <c r="CZ27">
        <v>117.78</v>
      </c>
    </row>
    <row r="28" spans="1:104" x14ac:dyDescent="0.2">
      <c r="A28" t="s">
        <v>143</v>
      </c>
      <c r="B28" t="s">
        <v>140</v>
      </c>
      <c r="D28" s="3">
        <v>44531</v>
      </c>
      <c r="E28" s="4">
        <v>0.7631944444444444</v>
      </c>
      <c r="F28">
        <v>4508</v>
      </c>
      <c r="G28" t="s">
        <v>77</v>
      </c>
      <c r="H28" t="s">
        <v>188</v>
      </c>
      <c r="I28">
        <v>1.5349999999999999</v>
      </c>
      <c r="J28">
        <v>1837</v>
      </c>
      <c r="K28">
        <v>731.3</v>
      </c>
      <c r="L28">
        <v>740.6</v>
      </c>
      <c r="M28">
        <v>13.48</v>
      </c>
      <c r="N28">
        <v>2605</v>
      </c>
      <c r="O28">
        <v>2382</v>
      </c>
      <c r="P28">
        <v>2452</v>
      </c>
      <c r="Q28">
        <v>1.7969999999999999</v>
      </c>
      <c r="R28">
        <v>1.9159999999999999</v>
      </c>
      <c r="S28">
        <v>3.7549999999999999</v>
      </c>
      <c r="T28">
        <v>9.4550000000000001</v>
      </c>
      <c r="U28">
        <v>9.891</v>
      </c>
      <c r="V28">
        <v>5.8810000000000002</v>
      </c>
      <c r="W28">
        <v>2.11</v>
      </c>
      <c r="X28">
        <v>2.1230000000000002</v>
      </c>
      <c r="Y28">
        <v>7.649</v>
      </c>
      <c r="Z28">
        <v>10.71</v>
      </c>
      <c r="AA28">
        <v>0.63670000000000004</v>
      </c>
      <c r="AB28">
        <v>1.123</v>
      </c>
      <c r="AC28">
        <v>3.2170000000000001</v>
      </c>
      <c r="AD28">
        <v>1.2330000000000001</v>
      </c>
      <c r="AE28">
        <v>1.159</v>
      </c>
      <c r="AF28">
        <v>32.56</v>
      </c>
      <c r="AG28">
        <v>51.2</v>
      </c>
      <c r="AH28">
        <v>51.66</v>
      </c>
      <c r="AI28">
        <v>1.89</v>
      </c>
      <c r="AJ28" t="s">
        <v>80</v>
      </c>
      <c r="AK28">
        <v>1.5349999999999999</v>
      </c>
      <c r="AL28">
        <v>6.61</v>
      </c>
      <c r="AM28">
        <v>3.72</v>
      </c>
      <c r="AN28">
        <v>4.3</v>
      </c>
      <c r="AO28">
        <v>4.41</v>
      </c>
      <c r="AP28">
        <v>3.79</v>
      </c>
      <c r="AQ28">
        <v>4.12</v>
      </c>
      <c r="AR28">
        <v>3.89</v>
      </c>
      <c r="AS28">
        <v>3.38</v>
      </c>
      <c r="AT28">
        <v>3.29</v>
      </c>
      <c r="AU28">
        <v>12.9</v>
      </c>
      <c r="AV28">
        <v>4.12</v>
      </c>
      <c r="AW28">
        <v>1.06</v>
      </c>
      <c r="AX28">
        <v>0.54</v>
      </c>
      <c r="AY28">
        <v>2.58</v>
      </c>
      <c r="AZ28">
        <v>2.25</v>
      </c>
      <c r="BA28">
        <v>0.83</v>
      </c>
      <c r="BB28">
        <v>2.13</v>
      </c>
      <c r="BC28">
        <v>1.91</v>
      </c>
      <c r="BD28" t="s">
        <v>81</v>
      </c>
      <c r="BE28">
        <v>15.33</v>
      </c>
      <c r="BF28">
        <v>20.69</v>
      </c>
      <c r="BG28">
        <v>7.47</v>
      </c>
      <c r="BH28">
        <v>5.89</v>
      </c>
      <c r="BI28">
        <v>1.48</v>
      </c>
      <c r="BJ28">
        <v>3.32</v>
      </c>
      <c r="BK28">
        <v>3.57</v>
      </c>
      <c r="BL28">
        <v>4.34</v>
      </c>
      <c r="BM28" t="s">
        <v>82</v>
      </c>
      <c r="BN28">
        <v>131722.4</v>
      </c>
      <c r="BO28">
        <v>1001723</v>
      </c>
      <c r="BP28">
        <v>83368680</v>
      </c>
      <c r="BQ28">
        <v>22676330</v>
      </c>
      <c r="BR28">
        <v>3496196</v>
      </c>
      <c r="BS28">
        <v>559902.1</v>
      </c>
      <c r="BT28">
        <v>11365850</v>
      </c>
      <c r="BU28">
        <v>235056.2</v>
      </c>
      <c r="BV28">
        <v>3729979</v>
      </c>
      <c r="BW28">
        <v>37217.67</v>
      </c>
      <c r="BX28">
        <v>1299970</v>
      </c>
      <c r="BY28">
        <v>8861670</v>
      </c>
      <c r="BZ28">
        <v>2213.58</v>
      </c>
      <c r="CA28">
        <v>282.24</v>
      </c>
      <c r="CB28">
        <v>206597.7</v>
      </c>
      <c r="CC28">
        <v>8518.35</v>
      </c>
      <c r="CD28">
        <v>76499.31</v>
      </c>
      <c r="CE28">
        <v>55099.55</v>
      </c>
      <c r="CF28">
        <v>44534.34</v>
      </c>
      <c r="CG28">
        <v>20859.09</v>
      </c>
      <c r="CH28">
        <v>38649.71</v>
      </c>
      <c r="CI28">
        <v>38839.08</v>
      </c>
      <c r="CJ28">
        <v>3741.64</v>
      </c>
      <c r="CK28">
        <v>51155.64</v>
      </c>
      <c r="CL28">
        <v>282590.09999999998</v>
      </c>
      <c r="CM28">
        <v>2.2200000000000002</v>
      </c>
      <c r="CN28">
        <v>250.01</v>
      </c>
      <c r="CO28">
        <v>106.67</v>
      </c>
      <c r="CP28">
        <v>658.93</v>
      </c>
      <c r="CQ28">
        <v>595.59</v>
      </c>
      <c r="CR28">
        <v>1837443</v>
      </c>
      <c r="CS28">
        <v>2130944</v>
      </c>
      <c r="CT28">
        <v>144872.70000000001</v>
      </c>
      <c r="CU28">
        <v>425392.2</v>
      </c>
      <c r="CV28">
        <v>2692132</v>
      </c>
      <c r="CW28">
        <v>2888253</v>
      </c>
      <c r="CX28">
        <v>28003.03</v>
      </c>
      <c r="CY28">
        <v>23123.51</v>
      </c>
      <c r="CZ28">
        <v>108502.5</v>
      </c>
    </row>
    <row r="29" spans="1:104" x14ac:dyDescent="0.2">
      <c r="A29" t="s">
        <v>113</v>
      </c>
      <c r="B29" t="s">
        <v>110</v>
      </c>
      <c r="D29" s="3">
        <v>44531</v>
      </c>
      <c r="E29" s="4">
        <v>0.76666666666666661</v>
      </c>
      <c r="F29">
        <v>1101</v>
      </c>
      <c r="G29" t="s">
        <v>77</v>
      </c>
      <c r="H29" t="s">
        <v>188</v>
      </c>
      <c r="I29">
        <v>-7.5639999999999999E-2</v>
      </c>
      <c r="J29">
        <v>0.16089999999999999</v>
      </c>
      <c r="K29">
        <v>2.14E-3</v>
      </c>
      <c r="L29">
        <v>-2.7829999999999999E-3</v>
      </c>
      <c r="M29">
        <v>3.9660000000000001E-2</v>
      </c>
      <c r="N29">
        <v>0.2641</v>
      </c>
      <c r="O29">
        <v>-3.3500000000000002E-2</v>
      </c>
      <c r="P29">
        <v>6.3689999999999997E-2</v>
      </c>
      <c r="Q29">
        <v>-2.137E-2</v>
      </c>
      <c r="R29">
        <v>1.486E-2</v>
      </c>
      <c r="S29">
        <v>-2.273E-4</v>
      </c>
      <c r="T29">
        <v>7.7629999999999999E-3</v>
      </c>
      <c r="U29">
        <v>5.7780000000000001E-3</v>
      </c>
      <c r="V29">
        <v>-8.2039999999999999E-4</v>
      </c>
      <c r="W29">
        <v>-1.361E-3</v>
      </c>
      <c r="X29">
        <v>-2.1389999999999998E-3</v>
      </c>
      <c r="Y29">
        <v>-2.4559999999999998E-2</v>
      </c>
      <c r="Z29">
        <v>-2.0600000000000002E-3</v>
      </c>
      <c r="AA29" t="s">
        <v>79</v>
      </c>
      <c r="AB29">
        <v>6.5329999999999997E-3</v>
      </c>
      <c r="AC29">
        <v>2.4580000000000002</v>
      </c>
      <c r="AD29">
        <v>-5.4089999999999997E-3</v>
      </c>
      <c r="AE29">
        <v>2.0049999999999998E-2</v>
      </c>
      <c r="AF29">
        <v>3.3400000000000001E-3</v>
      </c>
      <c r="AG29">
        <v>1.9109999999999999E-3</v>
      </c>
      <c r="AH29">
        <v>8.742E-4</v>
      </c>
      <c r="AI29">
        <v>5.8060000000000002E-4</v>
      </c>
      <c r="AJ29" t="s">
        <v>80</v>
      </c>
      <c r="AK29">
        <v>-7.5639999999999999E-2</v>
      </c>
      <c r="AL29">
        <v>16.13</v>
      </c>
      <c r="AM29">
        <v>19.79</v>
      </c>
      <c r="AN29" t="s">
        <v>81</v>
      </c>
      <c r="AO29" t="s">
        <v>81</v>
      </c>
      <c r="AP29">
        <v>33.659999999999997</v>
      </c>
      <c r="AQ29">
        <v>15.58</v>
      </c>
      <c r="AR29" t="s">
        <v>81</v>
      </c>
      <c r="AS29" t="s">
        <v>81</v>
      </c>
      <c r="AT29">
        <v>15.84</v>
      </c>
      <c r="AU29" t="s">
        <v>81</v>
      </c>
      <c r="AV29" t="s">
        <v>81</v>
      </c>
      <c r="AW29" t="s">
        <v>81</v>
      </c>
      <c r="AX29" t="s">
        <v>81</v>
      </c>
      <c r="AY29" t="s">
        <v>81</v>
      </c>
      <c r="AZ29" t="s">
        <v>81</v>
      </c>
      <c r="BA29">
        <v>89.81</v>
      </c>
      <c r="BB29">
        <v>9.1199999999999992</v>
      </c>
      <c r="BC29" t="s">
        <v>81</v>
      </c>
      <c r="BE29" t="s">
        <v>81</v>
      </c>
      <c r="BF29" t="s">
        <v>81</v>
      </c>
      <c r="BG29" t="s">
        <v>81</v>
      </c>
      <c r="BH29" t="s">
        <v>81</v>
      </c>
      <c r="BI29">
        <v>51.65</v>
      </c>
      <c r="BJ29">
        <v>12.58</v>
      </c>
      <c r="BK29">
        <v>83.65</v>
      </c>
      <c r="BL29">
        <v>61.73</v>
      </c>
      <c r="BM29" t="s">
        <v>82</v>
      </c>
      <c r="BN29">
        <v>48782.21</v>
      </c>
      <c r="BO29">
        <v>967296.3</v>
      </c>
      <c r="BP29">
        <v>245091.5</v>
      </c>
      <c r="BQ29">
        <v>27681.18</v>
      </c>
      <c r="BR29">
        <v>5215.5600000000004</v>
      </c>
      <c r="BS29">
        <v>26010.32</v>
      </c>
      <c r="BT29">
        <v>15091.7</v>
      </c>
      <c r="BU29">
        <v>381.13</v>
      </c>
      <c r="BV29">
        <v>9402.27</v>
      </c>
      <c r="BW29">
        <v>37102.97</v>
      </c>
      <c r="BX29">
        <v>1343416</v>
      </c>
      <c r="BY29">
        <v>8709376</v>
      </c>
      <c r="BZ29">
        <v>47.78</v>
      </c>
      <c r="CA29">
        <v>8.89</v>
      </c>
      <c r="CB29">
        <v>1597.92</v>
      </c>
      <c r="CC29">
        <v>68.89</v>
      </c>
      <c r="CD29">
        <v>496.69</v>
      </c>
      <c r="CE29">
        <v>81.11</v>
      </c>
      <c r="CF29">
        <v>287.79000000000002</v>
      </c>
      <c r="CG29">
        <v>95.56</v>
      </c>
      <c r="CH29">
        <v>140.01</v>
      </c>
      <c r="CI29">
        <v>1332.33</v>
      </c>
      <c r="CJ29">
        <v>3756.09</v>
      </c>
      <c r="CK29">
        <v>51928.22</v>
      </c>
      <c r="CL29">
        <v>281534.8</v>
      </c>
      <c r="CM29">
        <v>0</v>
      </c>
      <c r="CN29">
        <v>8.89</v>
      </c>
      <c r="CO29">
        <v>101.12</v>
      </c>
      <c r="CP29">
        <v>68.89</v>
      </c>
      <c r="CQ29">
        <v>133.34</v>
      </c>
      <c r="CR29">
        <v>997.85</v>
      </c>
      <c r="CS29">
        <v>2099648</v>
      </c>
      <c r="CT29">
        <v>144932.70000000001</v>
      </c>
      <c r="CU29">
        <v>48.89</v>
      </c>
      <c r="CV29">
        <v>288.89999999999998</v>
      </c>
      <c r="CW29">
        <v>2856089</v>
      </c>
      <c r="CX29">
        <v>37.78</v>
      </c>
      <c r="CY29">
        <v>32.22</v>
      </c>
      <c r="CZ29">
        <v>122.23</v>
      </c>
    </row>
    <row r="30" spans="1:104" x14ac:dyDescent="0.2">
      <c r="A30" t="s">
        <v>158</v>
      </c>
      <c r="B30" t="s">
        <v>159</v>
      </c>
      <c r="D30" s="3">
        <v>44531</v>
      </c>
      <c r="E30" s="4">
        <v>0.77013888888888893</v>
      </c>
      <c r="F30">
        <v>3106</v>
      </c>
      <c r="G30" t="s">
        <v>77</v>
      </c>
      <c r="H30" t="s">
        <v>188</v>
      </c>
      <c r="I30">
        <v>6.7910000000000002E-3</v>
      </c>
      <c r="J30">
        <v>196.6</v>
      </c>
      <c r="K30">
        <v>186.1</v>
      </c>
      <c r="L30">
        <v>188.9</v>
      </c>
      <c r="M30">
        <v>37.78</v>
      </c>
      <c r="N30">
        <v>2292</v>
      </c>
      <c r="O30">
        <v>2115</v>
      </c>
      <c r="P30">
        <v>2220</v>
      </c>
      <c r="Q30">
        <v>0.76759999999999995</v>
      </c>
      <c r="R30">
        <v>0.65510000000000002</v>
      </c>
      <c r="S30">
        <v>3.16</v>
      </c>
      <c r="T30">
        <v>85.51</v>
      </c>
      <c r="U30">
        <v>90.83</v>
      </c>
      <c r="V30">
        <v>0.87360000000000004</v>
      </c>
      <c r="W30">
        <v>1.93</v>
      </c>
      <c r="X30">
        <v>1.99</v>
      </c>
      <c r="Y30">
        <v>9.0760000000000005</v>
      </c>
      <c r="Z30">
        <v>9.3510000000000009</v>
      </c>
      <c r="AA30" t="s">
        <v>79</v>
      </c>
      <c r="AB30">
        <v>-2.2479999999999999E-4</v>
      </c>
      <c r="AC30">
        <v>0.22750000000000001</v>
      </c>
      <c r="AD30">
        <v>0.66790000000000005</v>
      </c>
      <c r="AE30">
        <v>7.3209999999999997E-2</v>
      </c>
      <c r="AF30">
        <v>12.14</v>
      </c>
      <c r="AG30">
        <v>4.117</v>
      </c>
      <c r="AH30">
        <v>4.2389999999999999</v>
      </c>
      <c r="AI30">
        <v>0.22559999999999999</v>
      </c>
      <c r="AJ30" t="s">
        <v>80</v>
      </c>
      <c r="AK30">
        <v>6.7910000000000002E-3</v>
      </c>
      <c r="AL30">
        <v>75.760000000000005</v>
      </c>
      <c r="AM30">
        <v>1.37</v>
      </c>
      <c r="AN30">
        <v>1.23</v>
      </c>
      <c r="AO30">
        <v>0.91</v>
      </c>
      <c r="AP30">
        <v>0.56999999999999995</v>
      </c>
      <c r="AQ30">
        <v>1.8</v>
      </c>
      <c r="AR30">
        <v>0.42</v>
      </c>
      <c r="AS30">
        <v>0.46</v>
      </c>
      <c r="AT30">
        <v>13.97</v>
      </c>
      <c r="AU30">
        <v>26.38</v>
      </c>
      <c r="AV30">
        <v>0.69</v>
      </c>
      <c r="AW30">
        <v>1.1299999999999999</v>
      </c>
      <c r="AX30">
        <v>1.36</v>
      </c>
      <c r="AY30">
        <v>0.71</v>
      </c>
      <c r="AZ30">
        <v>1.1499999999999999</v>
      </c>
      <c r="BA30">
        <v>1.31</v>
      </c>
      <c r="BB30">
        <v>1.8</v>
      </c>
      <c r="BC30">
        <v>0.55000000000000004</v>
      </c>
      <c r="BE30" t="s">
        <v>81</v>
      </c>
      <c r="BF30" t="s">
        <v>81</v>
      </c>
      <c r="BG30">
        <v>5.5</v>
      </c>
      <c r="BH30">
        <v>94.13</v>
      </c>
      <c r="BI30">
        <v>0.53</v>
      </c>
      <c r="BJ30">
        <v>1.08</v>
      </c>
      <c r="BK30">
        <v>1.52</v>
      </c>
      <c r="BL30">
        <v>1.97</v>
      </c>
      <c r="BM30" t="s">
        <v>82</v>
      </c>
      <c r="BN30">
        <v>51412.19</v>
      </c>
      <c r="BO30">
        <v>859278</v>
      </c>
      <c r="BP30">
        <v>8730915</v>
      </c>
      <c r="BQ30">
        <v>5536078</v>
      </c>
      <c r="BR30">
        <v>856307.6</v>
      </c>
      <c r="BS30">
        <v>1456544</v>
      </c>
      <c r="BT30">
        <v>9805359</v>
      </c>
      <c r="BU30">
        <v>199548.5</v>
      </c>
      <c r="BV30">
        <v>3228969</v>
      </c>
      <c r="BW30">
        <v>36915.449999999997</v>
      </c>
      <c r="BX30">
        <v>1276714</v>
      </c>
      <c r="BY30">
        <v>8461888</v>
      </c>
      <c r="BZ30">
        <v>980.09</v>
      </c>
      <c r="CA30">
        <v>100</v>
      </c>
      <c r="CB30">
        <v>166418.5</v>
      </c>
      <c r="CC30">
        <v>75904.320000000007</v>
      </c>
      <c r="CD30">
        <v>686135.6</v>
      </c>
      <c r="CE30">
        <v>7729</v>
      </c>
      <c r="CF30">
        <v>38124.589999999997</v>
      </c>
      <c r="CG30">
        <v>18296.61</v>
      </c>
      <c r="CH30">
        <v>42859.34</v>
      </c>
      <c r="CI30">
        <v>31870.63</v>
      </c>
      <c r="CJ30">
        <v>3569.74</v>
      </c>
      <c r="CK30">
        <v>47481.96</v>
      </c>
      <c r="CL30">
        <v>264332</v>
      </c>
      <c r="CM30">
        <v>0</v>
      </c>
      <c r="CN30">
        <v>6.67</v>
      </c>
      <c r="CO30">
        <v>78.89</v>
      </c>
      <c r="CP30">
        <v>360.02</v>
      </c>
      <c r="CQ30">
        <v>145.56</v>
      </c>
      <c r="CR30">
        <v>641348.69999999995</v>
      </c>
      <c r="CS30">
        <v>2078895</v>
      </c>
      <c r="CT30">
        <v>119490.2</v>
      </c>
      <c r="CU30">
        <v>33428.32</v>
      </c>
      <c r="CV30">
        <v>215926</v>
      </c>
      <c r="CW30">
        <v>2835593</v>
      </c>
      <c r="CX30">
        <v>3318.33</v>
      </c>
      <c r="CY30">
        <v>2760.39</v>
      </c>
      <c r="CZ30">
        <v>12807.36</v>
      </c>
    </row>
    <row r="31" spans="1:104" x14ac:dyDescent="0.2">
      <c r="A31" t="s">
        <v>160</v>
      </c>
      <c r="B31" t="s">
        <v>161</v>
      </c>
      <c r="D31" s="3">
        <v>44531</v>
      </c>
      <c r="E31" s="4">
        <v>0.77430555555555547</v>
      </c>
      <c r="F31">
        <v>3107</v>
      </c>
      <c r="G31" t="s">
        <v>77</v>
      </c>
      <c r="H31" t="s">
        <v>188</v>
      </c>
      <c r="I31">
        <v>-4.1770000000000002E-3</v>
      </c>
      <c r="J31">
        <v>294.2</v>
      </c>
      <c r="K31">
        <v>274.8</v>
      </c>
      <c r="L31">
        <v>283.89999999999998</v>
      </c>
      <c r="M31">
        <v>2.04</v>
      </c>
      <c r="N31">
        <v>1862</v>
      </c>
      <c r="O31">
        <v>1742</v>
      </c>
      <c r="P31">
        <v>1817</v>
      </c>
      <c r="Q31">
        <v>0.55889999999999995</v>
      </c>
      <c r="R31">
        <v>0.55979999999999996</v>
      </c>
      <c r="S31">
        <v>2.7170000000000001</v>
      </c>
      <c r="T31">
        <v>41.08</v>
      </c>
      <c r="U31">
        <v>43.37</v>
      </c>
      <c r="V31">
        <v>0.57499999999999996</v>
      </c>
      <c r="W31">
        <v>0.62509999999999999</v>
      </c>
      <c r="X31">
        <v>0.62090000000000001</v>
      </c>
      <c r="Y31">
        <v>1.792</v>
      </c>
      <c r="Z31">
        <v>2.0699999999999998</v>
      </c>
      <c r="AA31">
        <v>0.33560000000000001</v>
      </c>
      <c r="AB31">
        <v>6.7790000000000005E-4</v>
      </c>
      <c r="AC31">
        <v>5.54</v>
      </c>
      <c r="AD31">
        <v>0.66039999999999999</v>
      </c>
      <c r="AE31">
        <v>5.2949999999999997E-2</v>
      </c>
      <c r="AF31">
        <v>11.5</v>
      </c>
      <c r="AG31">
        <v>3.8250000000000002</v>
      </c>
      <c r="AH31">
        <v>3.96</v>
      </c>
      <c r="AI31">
        <v>0.10390000000000001</v>
      </c>
      <c r="AJ31" t="s">
        <v>80</v>
      </c>
      <c r="AK31">
        <v>-4.1770000000000002E-3</v>
      </c>
      <c r="AL31" t="s">
        <v>81</v>
      </c>
      <c r="AM31">
        <v>1.0900000000000001</v>
      </c>
      <c r="AN31">
        <v>0.78</v>
      </c>
      <c r="AO31">
        <v>0.59</v>
      </c>
      <c r="AP31">
        <v>0.63</v>
      </c>
      <c r="AQ31">
        <v>2.83</v>
      </c>
      <c r="AR31">
        <v>0.79</v>
      </c>
      <c r="AS31">
        <v>1.1000000000000001</v>
      </c>
      <c r="AT31">
        <v>2.85</v>
      </c>
      <c r="AU31">
        <v>11.45</v>
      </c>
      <c r="AV31">
        <v>1.08</v>
      </c>
      <c r="AW31">
        <v>2.19</v>
      </c>
      <c r="AX31">
        <v>1.29</v>
      </c>
      <c r="AY31">
        <v>3.03</v>
      </c>
      <c r="AZ31">
        <v>1.25</v>
      </c>
      <c r="BA31">
        <v>3.78</v>
      </c>
      <c r="BB31">
        <v>2.61</v>
      </c>
      <c r="BC31">
        <v>3.19</v>
      </c>
      <c r="BD31" t="s">
        <v>81</v>
      </c>
      <c r="BE31" t="s">
        <v>81</v>
      </c>
      <c r="BF31">
        <v>45.23</v>
      </c>
      <c r="BG31">
        <v>5.34</v>
      </c>
      <c r="BH31">
        <v>84.74</v>
      </c>
      <c r="BI31">
        <v>0.49</v>
      </c>
      <c r="BJ31">
        <v>1.52</v>
      </c>
      <c r="BK31">
        <v>0.59</v>
      </c>
      <c r="BL31">
        <v>3.44</v>
      </c>
      <c r="BM31" t="s">
        <v>82</v>
      </c>
      <c r="BN31">
        <v>51383.28</v>
      </c>
      <c r="BO31">
        <v>876693.4</v>
      </c>
      <c r="BP31">
        <v>13081370</v>
      </c>
      <c r="BQ31">
        <v>8243967</v>
      </c>
      <c r="BR31">
        <v>1297048</v>
      </c>
      <c r="BS31">
        <v>102119.9</v>
      </c>
      <c r="BT31">
        <v>8053039</v>
      </c>
      <c r="BU31">
        <v>166060.6</v>
      </c>
      <c r="BV31">
        <v>2669957</v>
      </c>
      <c r="BW31">
        <v>36951.79</v>
      </c>
      <c r="BX31">
        <v>1289623</v>
      </c>
      <c r="BY31">
        <v>8545638</v>
      </c>
      <c r="BZ31">
        <v>733.38</v>
      </c>
      <c r="CA31">
        <v>86.67</v>
      </c>
      <c r="CB31">
        <v>144768.70000000001</v>
      </c>
      <c r="CC31">
        <v>36529.26</v>
      </c>
      <c r="CD31">
        <v>331220.7</v>
      </c>
      <c r="CE31">
        <v>5195.55</v>
      </c>
      <c r="CF31">
        <v>12744.95</v>
      </c>
      <c r="CG31">
        <v>5872.52</v>
      </c>
      <c r="CH31">
        <v>8791.93</v>
      </c>
      <c r="CI31">
        <v>8159.26</v>
      </c>
      <c r="CJ31">
        <v>3581.97</v>
      </c>
      <c r="CK31">
        <v>48225.16</v>
      </c>
      <c r="CL31">
        <v>268416.2</v>
      </c>
      <c r="CM31">
        <v>1.1100000000000001</v>
      </c>
      <c r="CN31">
        <v>6.67</v>
      </c>
      <c r="CO31">
        <v>120.01</v>
      </c>
      <c r="CP31">
        <v>362.24</v>
      </c>
      <c r="CQ31">
        <v>140.01</v>
      </c>
      <c r="CR31">
        <v>616920.30000000005</v>
      </c>
      <c r="CS31">
        <v>2101243</v>
      </c>
      <c r="CT31">
        <v>120754.3</v>
      </c>
      <c r="CU31">
        <v>31390.12</v>
      </c>
      <c r="CV31">
        <v>203910.8</v>
      </c>
      <c r="CW31">
        <v>2861842</v>
      </c>
      <c r="CX31">
        <v>1495.7</v>
      </c>
      <c r="CY31">
        <v>1283.44</v>
      </c>
      <c r="CZ31">
        <v>6005.22</v>
      </c>
    </row>
    <row r="32" spans="1:104" x14ac:dyDescent="0.2">
      <c r="A32" t="s">
        <v>162</v>
      </c>
      <c r="B32" t="s">
        <v>163</v>
      </c>
      <c r="D32" s="3">
        <v>44531</v>
      </c>
      <c r="E32" s="4">
        <v>0.77777777777777779</v>
      </c>
      <c r="F32">
        <v>3108</v>
      </c>
      <c r="G32" t="s">
        <v>77</v>
      </c>
      <c r="H32" t="s">
        <v>188</v>
      </c>
      <c r="I32">
        <v>0.17449999999999999</v>
      </c>
      <c r="J32">
        <v>757.6</v>
      </c>
      <c r="K32">
        <v>683.4</v>
      </c>
      <c r="L32">
        <v>698</v>
      </c>
      <c r="M32">
        <v>117.6</v>
      </c>
      <c r="N32">
        <v>3730</v>
      </c>
      <c r="O32">
        <v>3476</v>
      </c>
      <c r="P32">
        <v>3602</v>
      </c>
      <c r="Q32">
        <v>1.643</v>
      </c>
      <c r="R32">
        <v>1.6</v>
      </c>
      <c r="S32">
        <v>5.88</v>
      </c>
      <c r="T32">
        <v>296.89999999999998</v>
      </c>
      <c r="U32">
        <v>310.89999999999998</v>
      </c>
      <c r="V32">
        <v>1.8420000000000001</v>
      </c>
      <c r="W32">
        <v>3.2629999999999999</v>
      </c>
      <c r="X32">
        <v>3.339</v>
      </c>
      <c r="Y32">
        <v>7.67</v>
      </c>
      <c r="Z32">
        <v>8.1010000000000009</v>
      </c>
      <c r="AA32" t="s">
        <v>79</v>
      </c>
      <c r="AB32">
        <v>4.9160000000000002E-2</v>
      </c>
      <c r="AC32">
        <v>0.80549999999999999</v>
      </c>
      <c r="AD32">
        <v>1.1579999999999999</v>
      </c>
      <c r="AE32">
        <v>8.659E-2</v>
      </c>
      <c r="AF32">
        <v>21.1</v>
      </c>
      <c r="AG32">
        <v>7.8109999999999999</v>
      </c>
      <c r="AH32">
        <v>8.0079999999999991</v>
      </c>
      <c r="AI32">
        <v>0.55130000000000001</v>
      </c>
      <c r="AJ32" t="s">
        <v>80</v>
      </c>
      <c r="AK32">
        <v>0.17449999999999999</v>
      </c>
      <c r="AL32">
        <v>4.9000000000000004</v>
      </c>
      <c r="AM32">
        <v>0.49</v>
      </c>
      <c r="AN32">
        <v>0.31</v>
      </c>
      <c r="AO32">
        <v>0.9</v>
      </c>
      <c r="AP32">
        <v>0.77</v>
      </c>
      <c r="AQ32">
        <v>2.06</v>
      </c>
      <c r="AR32">
        <v>0.73</v>
      </c>
      <c r="AS32">
        <v>0.46</v>
      </c>
      <c r="AT32">
        <v>8.2899999999999991</v>
      </c>
      <c r="AU32">
        <v>11.09</v>
      </c>
      <c r="AV32">
        <v>1.23</v>
      </c>
      <c r="AW32">
        <v>2.56</v>
      </c>
      <c r="AX32">
        <v>1.6</v>
      </c>
      <c r="AY32">
        <v>1.1100000000000001</v>
      </c>
      <c r="AZ32">
        <v>0.5</v>
      </c>
      <c r="BA32">
        <v>1.05</v>
      </c>
      <c r="BB32">
        <v>0.7</v>
      </c>
      <c r="BC32">
        <v>1.32</v>
      </c>
      <c r="BE32">
        <v>44.71</v>
      </c>
      <c r="BF32">
        <v>75.099999999999994</v>
      </c>
      <c r="BG32">
        <v>1.35</v>
      </c>
      <c r="BH32">
        <v>44.24</v>
      </c>
      <c r="BI32">
        <v>0.54</v>
      </c>
      <c r="BJ32">
        <v>1.27</v>
      </c>
      <c r="BK32">
        <v>1.25</v>
      </c>
      <c r="BL32">
        <v>0.37</v>
      </c>
      <c r="BM32" t="s">
        <v>82</v>
      </c>
      <c r="BN32">
        <v>60088.84</v>
      </c>
      <c r="BO32">
        <v>880252.1</v>
      </c>
      <c r="BP32">
        <v>33271490</v>
      </c>
      <c r="BQ32">
        <v>20430660</v>
      </c>
      <c r="BR32">
        <v>3176874</v>
      </c>
      <c r="BS32">
        <v>4522412</v>
      </c>
      <c r="BT32">
        <v>16449520</v>
      </c>
      <c r="BU32">
        <v>330552.3</v>
      </c>
      <c r="BV32">
        <v>5277474</v>
      </c>
      <c r="BW32">
        <v>37391.480000000003</v>
      </c>
      <c r="BX32">
        <v>1317020</v>
      </c>
      <c r="BY32">
        <v>8533174</v>
      </c>
      <c r="BZ32">
        <v>2038</v>
      </c>
      <c r="CA32">
        <v>237.79</v>
      </c>
      <c r="CB32">
        <v>310980.09999999998</v>
      </c>
      <c r="CC32">
        <v>266709.09999999998</v>
      </c>
      <c r="CD32">
        <v>2422053</v>
      </c>
      <c r="CE32">
        <v>16507.75</v>
      </c>
      <c r="CF32">
        <v>65470.879999999997</v>
      </c>
      <c r="CG32">
        <v>31202.36</v>
      </c>
      <c r="CH32">
        <v>36945.019999999997</v>
      </c>
      <c r="CI32">
        <v>28300.93</v>
      </c>
      <c r="CJ32">
        <v>3616.42</v>
      </c>
      <c r="CK32">
        <v>48905.45</v>
      </c>
      <c r="CL32">
        <v>269301.8</v>
      </c>
      <c r="CM32">
        <v>0</v>
      </c>
      <c r="CN32">
        <v>16.670000000000002</v>
      </c>
      <c r="CO32">
        <v>84.45</v>
      </c>
      <c r="CP32">
        <v>593.37</v>
      </c>
      <c r="CQ32">
        <v>153.34</v>
      </c>
      <c r="CR32">
        <v>1135123</v>
      </c>
      <c r="CS32">
        <v>2078723</v>
      </c>
      <c r="CT32">
        <v>121041.8</v>
      </c>
      <c r="CU32">
        <v>63394.26</v>
      </c>
      <c r="CV32">
        <v>407651.4</v>
      </c>
      <c r="CW32">
        <v>2852730</v>
      </c>
      <c r="CX32">
        <v>8193.9699999999993</v>
      </c>
      <c r="CY32">
        <v>6751.98</v>
      </c>
      <c r="CZ32">
        <v>31364.6</v>
      </c>
    </row>
    <row r="33" spans="1:104" x14ac:dyDescent="0.2">
      <c r="A33" t="s">
        <v>164</v>
      </c>
      <c r="B33" t="s">
        <v>165</v>
      </c>
      <c r="D33" s="3">
        <v>44531</v>
      </c>
      <c r="E33" s="4">
        <v>0.78125</v>
      </c>
      <c r="F33">
        <v>3109</v>
      </c>
      <c r="G33" t="s">
        <v>77</v>
      </c>
      <c r="H33" t="s">
        <v>188</v>
      </c>
      <c r="I33">
        <v>0.26240000000000002</v>
      </c>
      <c r="J33">
        <v>1116</v>
      </c>
      <c r="K33">
        <v>954.9</v>
      </c>
      <c r="L33">
        <v>968.7</v>
      </c>
      <c r="M33">
        <v>20.45</v>
      </c>
      <c r="N33">
        <v>3668</v>
      </c>
      <c r="O33">
        <v>3420</v>
      </c>
      <c r="P33">
        <v>3510</v>
      </c>
      <c r="Q33">
        <v>2.1139999999999999</v>
      </c>
      <c r="R33">
        <v>2.21</v>
      </c>
      <c r="S33">
        <v>4.6520000000000001</v>
      </c>
      <c r="T33">
        <v>196.9</v>
      </c>
      <c r="U33">
        <v>210.1</v>
      </c>
      <c r="V33">
        <v>1.56</v>
      </c>
      <c r="W33">
        <v>3.2890000000000001</v>
      </c>
      <c r="X33">
        <v>3.2869999999999999</v>
      </c>
      <c r="Y33">
        <v>6.6849999999999996</v>
      </c>
      <c r="Z33">
        <v>7.2190000000000003</v>
      </c>
      <c r="AA33" t="s">
        <v>79</v>
      </c>
      <c r="AB33">
        <v>3.6900000000000002E-2</v>
      </c>
      <c r="AC33">
        <v>2.222</v>
      </c>
      <c r="AD33">
        <v>0.86109999999999998</v>
      </c>
      <c r="AE33">
        <v>0.1082</v>
      </c>
      <c r="AF33">
        <v>27.21</v>
      </c>
      <c r="AG33">
        <v>7.9119999999999999</v>
      </c>
      <c r="AH33">
        <v>8.1300000000000008</v>
      </c>
      <c r="AI33">
        <v>0.3281</v>
      </c>
      <c r="AJ33" t="s">
        <v>80</v>
      </c>
      <c r="AK33">
        <v>0.26240000000000002</v>
      </c>
      <c r="AL33">
        <v>3.43</v>
      </c>
      <c r="AM33">
        <v>0.85</v>
      </c>
      <c r="AN33">
        <v>0.48</v>
      </c>
      <c r="AO33">
        <v>0.9</v>
      </c>
      <c r="AP33">
        <v>1.38</v>
      </c>
      <c r="AQ33">
        <v>2.27</v>
      </c>
      <c r="AR33">
        <v>0.66</v>
      </c>
      <c r="AS33">
        <v>0.66</v>
      </c>
      <c r="AT33">
        <v>7.2</v>
      </c>
      <c r="AU33">
        <v>8.6199999999999992</v>
      </c>
      <c r="AV33">
        <v>0.75</v>
      </c>
      <c r="AW33">
        <v>3.37</v>
      </c>
      <c r="AX33">
        <v>1.23</v>
      </c>
      <c r="AY33">
        <v>1.62</v>
      </c>
      <c r="AZ33">
        <v>0.51</v>
      </c>
      <c r="BA33">
        <v>0.65</v>
      </c>
      <c r="BB33">
        <v>2.13</v>
      </c>
      <c r="BC33">
        <v>1.95</v>
      </c>
      <c r="BE33">
        <v>79.38</v>
      </c>
      <c r="BF33">
        <v>44.79</v>
      </c>
      <c r="BG33">
        <v>4.92</v>
      </c>
      <c r="BH33">
        <v>45.67</v>
      </c>
      <c r="BI33">
        <v>0.45</v>
      </c>
      <c r="BJ33">
        <v>0.3</v>
      </c>
      <c r="BK33">
        <v>0.95</v>
      </c>
      <c r="BL33">
        <v>1.6</v>
      </c>
      <c r="BM33" t="s">
        <v>82</v>
      </c>
      <c r="BN33">
        <v>64717.14</v>
      </c>
      <c r="BO33">
        <v>876573.2</v>
      </c>
      <c r="BP33">
        <v>49147700</v>
      </c>
      <c r="BQ33">
        <v>28672170</v>
      </c>
      <c r="BR33">
        <v>4427616</v>
      </c>
      <c r="BS33">
        <v>809985.3</v>
      </c>
      <c r="BT33">
        <v>15830460</v>
      </c>
      <c r="BU33">
        <v>326785.7</v>
      </c>
      <c r="BV33">
        <v>5167831</v>
      </c>
      <c r="BW33">
        <v>37731.25</v>
      </c>
      <c r="BX33">
        <v>1288068</v>
      </c>
      <c r="BY33">
        <v>8574139</v>
      </c>
      <c r="BZ33">
        <v>2624.87</v>
      </c>
      <c r="CA33">
        <v>328.9</v>
      </c>
      <c r="CB33">
        <v>247533.2</v>
      </c>
      <c r="CC33">
        <v>178431.7</v>
      </c>
      <c r="CD33">
        <v>1600695</v>
      </c>
      <c r="CE33">
        <v>13943.87</v>
      </c>
      <c r="CF33">
        <v>65748.800000000003</v>
      </c>
      <c r="CG33">
        <v>30611.22</v>
      </c>
      <c r="CH33">
        <v>32118.959999999999</v>
      </c>
      <c r="CI33">
        <v>25271.93</v>
      </c>
      <c r="CJ33">
        <v>3656.44</v>
      </c>
      <c r="CK33">
        <v>47966.78</v>
      </c>
      <c r="CL33">
        <v>268363.5</v>
      </c>
      <c r="CM33">
        <v>0</v>
      </c>
      <c r="CN33">
        <v>14.45</v>
      </c>
      <c r="CO33">
        <v>96.67</v>
      </c>
      <c r="CP33">
        <v>450.02</v>
      </c>
      <c r="CQ33">
        <v>161.12</v>
      </c>
      <c r="CR33">
        <v>1458655</v>
      </c>
      <c r="CS33">
        <v>2087423</v>
      </c>
      <c r="CT33">
        <v>122169.1</v>
      </c>
      <c r="CU33">
        <v>64483.74</v>
      </c>
      <c r="CV33">
        <v>415602</v>
      </c>
      <c r="CW33">
        <v>2873739</v>
      </c>
      <c r="CX33">
        <v>4894.43</v>
      </c>
      <c r="CY33">
        <v>4123.04</v>
      </c>
      <c r="CZ33">
        <v>18837.080000000002</v>
      </c>
    </row>
    <row r="34" spans="1:104" x14ac:dyDescent="0.2">
      <c r="A34" t="s">
        <v>167</v>
      </c>
      <c r="B34" t="s">
        <v>168</v>
      </c>
      <c r="D34" s="3">
        <v>44531</v>
      </c>
      <c r="E34" s="4">
        <v>0.78472222222222221</v>
      </c>
      <c r="F34">
        <v>3110</v>
      </c>
      <c r="G34" t="s">
        <v>77</v>
      </c>
      <c r="H34" t="s">
        <v>188</v>
      </c>
      <c r="I34">
        <v>0.24049999999999999</v>
      </c>
      <c r="J34">
        <v>1085</v>
      </c>
      <c r="K34">
        <v>912.7</v>
      </c>
      <c r="L34">
        <v>925.3</v>
      </c>
      <c r="M34">
        <v>58.91</v>
      </c>
      <c r="N34">
        <v>3410</v>
      </c>
      <c r="O34">
        <v>3194</v>
      </c>
      <c r="P34">
        <v>3296</v>
      </c>
      <c r="Q34">
        <v>3.194</v>
      </c>
      <c r="R34">
        <v>3.2970000000000002</v>
      </c>
      <c r="S34">
        <v>5.1890000000000001</v>
      </c>
      <c r="T34">
        <v>276.2</v>
      </c>
      <c r="U34">
        <v>296.2</v>
      </c>
      <c r="V34">
        <v>3.2210000000000001</v>
      </c>
      <c r="W34">
        <v>4.7359999999999998</v>
      </c>
      <c r="X34">
        <v>4.83</v>
      </c>
      <c r="Y34">
        <v>9.7639999999999993</v>
      </c>
      <c r="Z34">
        <v>10.210000000000001</v>
      </c>
      <c r="AA34" t="s">
        <v>79</v>
      </c>
      <c r="AB34">
        <v>4.6429999999999999E-2</v>
      </c>
      <c r="AC34">
        <v>2.867</v>
      </c>
      <c r="AD34">
        <v>0.86950000000000005</v>
      </c>
      <c r="AE34">
        <v>0.16400000000000001</v>
      </c>
      <c r="AF34">
        <v>22.16</v>
      </c>
      <c r="AG34">
        <v>6.3369999999999997</v>
      </c>
      <c r="AH34">
        <v>6.4960000000000004</v>
      </c>
      <c r="AI34">
        <v>0.32940000000000003</v>
      </c>
      <c r="AJ34" t="s">
        <v>80</v>
      </c>
      <c r="AK34">
        <v>0.24049999999999999</v>
      </c>
      <c r="AL34">
        <v>7.41</v>
      </c>
      <c r="AM34">
        <v>1</v>
      </c>
      <c r="AN34">
        <v>1.06</v>
      </c>
      <c r="AO34">
        <v>0.7</v>
      </c>
      <c r="AP34">
        <v>0.2</v>
      </c>
      <c r="AQ34">
        <v>3.08</v>
      </c>
      <c r="AR34">
        <v>0.51</v>
      </c>
      <c r="AS34">
        <v>0.57999999999999996</v>
      </c>
      <c r="AT34">
        <v>2.4500000000000002</v>
      </c>
      <c r="AU34">
        <v>10.09</v>
      </c>
      <c r="AV34">
        <v>1.1599999999999999</v>
      </c>
      <c r="AW34">
        <v>2.4500000000000002</v>
      </c>
      <c r="AX34">
        <v>2.52</v>
      </c>
      <c r="AY34">
        <v>0.82</v>
      </c>
      <c r="AZ34">
        <v>0.5</v>
      </c>
      <c r="BA34">
        <v>1.1299999999999999</v>
      </c>
      <c r="BB34">
        <v>0.88</v>
      </c>
      <c r="BC34">
        <v>0.63</v>
      </c>
      <c r="BE34">
        <v>37.950000000000003</v>
      </c>
      <c r="BF34">
        <v>83.12</v>
      </c>
      <c r="BG34">
        <v>9.6300000000000008</v>
      </c>
      <c r="BH34">
        <v>38.380000000000003</v>
      </c>
      <c r="BI34">
        <v>1.17</v>
      </c>
      <c r="BJ34">
        <v>1.0900000000000001</v>
      </c>
      <c r="BK34">
        <v>0.09</v>
      </c>
      <c r="BL34">
        <v>0.45</v>
      </c>
      <c r="BM34" t="s">
        <v>82</v>
      </c>
      <c r="BN34">
        <v>63540.77</v>
      </c>
      <c r="BO34">
        <v>872900.6</v>
      </c>
      <c r="BP34">
        <v>47698440</v>
      </c>
      <c r="BQ34">
        <v>27365410</v>
      </c>
      <c r="BR34">
        <v>4223310</v>
      </c>
      <c r="BS34">
        <v>2284505</v>
      </c>
      <c r="BT34">
        <v>14500930</v>
      </c>
      <c r="BU34">
        <v>304772.59999999998</v>
      </c>
      <c r="BV34">
        <v>4845482</v>
      </c>
      <c r="BW34">
        <v>37661.769999999997</v>
      </c>
      <c r="BX34">
        <v>1267789</v>
      </c>
      <c r="BY34">
        <v>8561455</v>
      </c>
      <c r="BZ34">
        <v>3922.29</v>
      </c>
      <c r="CA34">
        <v>486.71</v>
      </c>
      <c r="CB34">
        <v>275524.8</v>
      </c>
      <c r="CC34">
        <v>249965.1</v>
      </c>
      <c r="CD34">
        <v>2217773</v>
      </c>
      <c r="CE34">
        <v>28821.86</v>
      </c>
      <c r="CF34">
        <v>94951.99</v>
      </c>
      <c r="CG34">
        <v>45116.06</v>
      </c>
      <c r="CH34">
        <v>46994.42</v>
      </c>
      <c r="CI34">
        <v>35349.99</v>
      </c>
      <c r="CJ34">
        <v>3694.6</v>
      </c>
      <c r="CK34">
        <v>47431.34</v>
      </c>
      <c r="CL34">
        <v>269488</v>
      </c>
      <c r="CM34">
        <v>0</v>
      </c>
      <c r="CN34">
        <v>15.56</v>
      </c>
      <c r="CO34">
        <v>102.23</v>
      </c>
      <c r="CP34">
        <v>448.91</v>
      </c>
      <c r="CQ34">
        <v>183.34</v>
      </c>
      <c r="CR34">
        <v>1193172</v>
      </c>
      <c r="CS34">
        <v>2093035</v>
      </c>
      <c r="CT34">
        <v>121507.1</v>
      </c>
      <c r="CU34">
        <v>51795.53</v>
      </c>
      <c r="CV34">
        <v>333035.5</v>
      </c>
      <c r="CW34">
        <v>2859326</v>
      </c>
      <c r="CX34">
        <v>4862.2</v>
      </c>
      <c r="CY34">
        <v>4034.11</v>
      </c>
      <c r="CZ34">
        <v>18816.02</v>
      </c>
    </row>
    <row r="35" spans="1:104" x14ac:dyDescent="0.2">
      <c r="A35" t="s">
        <v>169</v>
      </c>
      <c r="B35" t="s">
        <v>170</v>
      </c>
      <c r="D35" s="3">
        <v>44531</v>
      </c>
      <c r="E35" s="4">
        <v>0.78888888888888886</v>
      </c>
      <c r="F35">
        <v>3111</v>
      </c>
      <c r="G35" t="s">
        <v>77</v>
      </c>
      <c r="H35" t="s">
        <v>188</v>
      </c>
      <c r="I35">
        <v>2.4740000000000002E-2</v>
      </c>
      <c r="J35">
        <v>623.1</v>
      </c>
      <c r="K35">
        <v>510.8</v>
      </c>
      <c r="L35">
        <v>526</v>
      </c>
      <c r="M35">
        <v>15.18</v>
      </c>
      <c r="N35">
        <v>1879</v>
      </c>
      <c r="O35">
        <v>1745</v>
      </c>
      <c r="P35">
        <v>1825</v>
      </c>
      <c r="Q35">
        <v>1.1299999999999999</v>
      </c>
      <c r="R35">
        <v>1.081</v>
      </c>
      <c r="S35">
        <v>3.24</v>
      </c>
      <c r="T35">
        <v>168.4</v>
      </c>
      <c r="U35">
        <v>178.6</v>
      </c>
      <c r="V35">
        <v>0.84119999999999995</v>
      </c>
      <c r="W35">
        <v>2.1869999999999998</v>
      </c>
      <c r="X35">
        <v>2.1890000000000001</v>
      </c>
      <c r="Y35">
        <v>5.0010000000000003</v>
      </c>
      <c r="Z35">
        <v>5.1890000000000001</v>
      </c>
      <c r="AA35" t="s">
        <v>79</v>
      </c>
      <c r="AB35">
        <v>1.8259999999999998E-2</v>
      </c>
      <c r="AC35">
        <v>2.6909999999999998</v>
      </c>
      <c r="AD35">
        <v>1.103</v>
      </c>
      <c r="AE35">
        <v>0.2114</v>
      </c>
      <c r="AF35">
        <v>11.2</v>
      </c>
      <c r="AG35">
        <v>3.2370000000000001</v>
      </c>
      <c r="AH35">
        <v>3.3050000000000002</v>
      </c>
      <c r="AI35">
        <v>0.18590000000000001</v>
      </c>
      <c r="AJ35" t="s">
        <v>80</v>
      </c>
      <c r="AK35">
        <v>2.4740000000000002E-2</v>
      </c>
      <c r="AL35">
        <v>85.49</v>
      </c>
      <c r="AM35">
        <v>0.52</v>
      </c>
      <c r="AN35">
        <v>1.02</v>
      </c>
      <c r="AO35">
        <v>0.97</v>
      </c>
      <c r="AP35">
        <v>0.41</v>
      </c>
      <c r="AQ35">
        <v>2.52</v>
      </c>
      <c r="AR35">
        <v>0.78</v>
      </c>
      <c r="AS35">
        <v>0.26</v>
      </c>
      <c r="AT35">
        <v>3.36</v>
      </c>
      <c r="AU35">
        <v>20.48</v>
      </c>
      <c r="AV35">
        <v>0.59</v>
      </c>
      <c r="AW35">
        <v>2.13</v>
      </c>
      <c r="AX35">
        <v>2.68</v>
      </c>
      <c r="AY35">
        <v>1.56</v>
      </c>
      <c r="AZ35">
        <v>0.63</v>
      </c>
      <c r="BA35">
        <v>1.17</v>
      </c>
      <c r="BB35">
        <v>1.03</v>
      </c>
      <c r="BC35">
        <v>0.15</v>
      </c>
      <c r="BE35" t="s">
        <v>81</v>
      </c>
      <c r="BF35">
        <v>98.7</v>
      </c>
      <c r="BG35">
        <v>12.13</v>
      </c>
      <c r="BH35">
        <v>24.94</v>
      </c>
      <c r="BI35">
        <v>0.48</v>
      </c>
      <c r="BJ35">
        <v>2.1</v>
      </c>
      <c r="BK35">
        <v>0.74</v>
      </c>
      <c r="BL35">
        <v>3.11</v>
      </c>
      <c r="BM35" t="s">
        <v>82</v>
      </c>
      <c r="BN35">
        <v>53505.08</v>
      </c>
      <c r="BO35">
        <v>872610.3</v>
      </c>
      <c r="BP35">
        <v>27812210</v>
      </c>
      <c r="BQ35">
        <v>15504290</v>
      </c>
      <c r="BR35">
        <v>2430505</v>
      </c>
      <c r="BS35">
        <v>613595.30000000005</v>
      </c>
      <c r="BT35">
        <v>8183949</v>
      </c>
      <c r="BU35">
        <v>168540.6</v>
      </c>
      <c r="BV35">
        <v>2717726</v>
      </c>
      <c r="BW35">
        <v>37747.97</v>
      </c>
      <c r="BX35">
        <v>1298303</v>
      </c>
      <c r="BY35">
        <v>8659997</v>
      </c>
      <c r="BZ35">
        <v>1439.01</v>
      </c>
      <c r="CA35">
        <v>164.45</v>
      </c>
      <c r="CB35">
        <v>174606.9</v>
      </c>
      <c r="CC35">
        <v>152794.29999999999</v>
      </c>
      <c r="CD35">
        <v>1369651</v>
      </c>
      <c r="CE35">
        <v>7696.76</v>
      </c>
      <c r="CF35">
        <v>44626.87</v>
      </c>
      <c r="CG35">
        <v>20796.78</v>
      </c>
      <c r="CH35">
        <v>24529.439999999999</v>
      </c>
      <c r="CI35">
        <v>18858.560000000001</v>
      </c>
      <c r="CJ35">
        <v>3688.3</v>
      </c>
      <c r="CK35">
        <v>48564.02</v>
      </c>
      <c r="CL35">
        <v>273226.5</v>
      </c>
      <c r="CM35">
        <v>0</v>
      </c>
      <c r="CN35">
        <v>10</v>
      </c>
      <c r="CO35">
        <v>101.12</v>
      </c>
      <c r="CP35">
        <v>562.26</v>
      </c>
      <c r="CQ35">
        <v>204.45</v>
      </c>
      <c r="CR35">
        <v>611659.9</v>
      </c>
      <c r="CS35">
        <v>2133234</v>
      </c>
      <c r="CT35">
        <v>123524.1</v>
      </c>
      <c r="CU35">
        <v>26976.19</v>
      </c>
      <c r="CV35">
        <v>172812.4</v>
      </c>
      <c r="CW35">
        <v>2906930</v>
      </c>
      <c r="CX35">
        <v>2853.76</v>
      </c>
      <c r="CY35">
        <v>2303.62</v>
      </c>
      <c r="CZ35">
        <v>10835.51</v>
      </c>
    </row>
    <row r="36" spans="1:104" x14ac:dyDescent="0.2">
      <c r="A36" t="s">
        <v>115</v>
      </c>
      <c r="B36" t="s">
        <v>110</v>
      </c>
      <c r="D36" s="3">
        <v>44531</v>
      </c>
      <c r="E36" s="4">
        <v>0.79236111111111107</v>
      </c>
      <c r="F36">
        <v>1101</v>
      </c>
      <c r="G36" t="s">
        <v>77</v>
      </c>
      <c r="H36" t="s">
        <v>188</v>
      </c>
      <c r="I36">
        <v>-0.1769</v>
      </c>
      <c r="J36">
        <v>0.1633</v>
      </c>
      <c r="K36">
        <v>0.14530000000000001</v>
      </c>
      <c r="L36">
        <v>0.15720000000000001</v>
      </c>
      <c r="M36">
        <v>0.55900000000000005</v>
      </c>
      <c r="N36">
        <v>1.5549999999999999</v>
      </c>
      <c r="O36">
        <v>1.1910000000000001</v>
      </c>
      <c r="P36">
        <v>1.5429999999999999</v>
      </c>
      <c r="Q36">
        <v>-1.9529999999999999E-2</v>
      </c>
      <c r="R36">
        <v>2.087E-2</v>
      </c>
      <c r="S36">
        <v>-1.3810000000000001E-3</v>
      </c>
      <c r="T36">
        <v>5.951E-2</v>
      </c>
      <c r="U36">
        <v>6.5549999999999997E-2</v>
      </c>
      <c r="V36">
        <v>-7.9460000000000002E-4</v>
      </c>
      <c r="W36">
        <v>-1.3489999999999999E-3</v>
      </c>
      <c r="X36">
        <v>-2.2929999999999999E-3</v>
      </c>
      <c r="Y36">
        <v>-1.515E-2</v>
      </c>
      <c r="Z36">
        <v>9.7269999999999995E-3</v>
      </c>
      <c r="AA36" t="s">
        <v>79</v>
      </c>
      <c r="AB36">
        <v>-2.7879999999999999E-2</v>
      </c>
      <c r="AC36">
        <v>4.4260000000000002</v>
      </c>
      <c r="AD36">
        <v>3.1559999999999998E-2</v>
      </c>
      <c r="AE36">
        <v>8.6339999999999993E-3</v>
      </c>
      <c r="AF36">
        <v>1.478E-2</v>
      </c>
      <c r="AG36">
        <v>1.8630000000000001E-3</v>
      </c>
      <c r="AH36">
        <v>1.2440000000000001E-3</v>
      </c>
      <c r="AI36">
        <v>6.0780000000000003E-4</v>
      </c>
      <c r="AJ36" t="s">
        <v>80</v>
      </c>
      <c r="AK36">
        <v>-0.1769</v>
      </c>
      <c r="AL36">
        <v>3.67</v>
      </c>
      <c r="AM36">
        <v>27.29</v>
      </c>
      <c r="AN36">
        <v>10.34</v>
      </c>
      <c r="AO36">
        <v>5.44</v>
      </c>
      <c r="AP36">
        <v>5.47</v>
      </c>
      <c r="AQ36">
        <v>1.99</v>
      </c>
      <c r="AR36">
        <v>36.130000000000003</v>
      </c>
      <c r="AS36">
        <v>4.21</v>
      </c>
      <c r="AT36">
        <v>30.76</v>
      </c>
      <c r="AU36" t="s">
        <v>81</v>
      </c>
      <c r="AV36">
        <v>58.18</v>
      </c>
      <c r="AW36">
        <v>10.23</v>
      </c>
      <c r="AX36">
        <v>9.43</v>
      </c>
      <c r="AY36" t="s">
        <v>81</v>
      </c>
      <c r="AZ36">
        <v>41.07</v>
      </c>
      <c r="BA36" t="s">
        <v>81</v>
      </c>
      <c r="BB36">
        <v>52.07</v>
      </c>
      <c r="BC36" t="s">
        <v>81</v>
      </c>
      <c r="BE36">
        <v>32.51</v>
      </c>
      <c r="BF36">
        <v>61.61</v>
      </c>
      <c r="BG36">
        <v>54.78</v>
      </c>
      <c r="BH36" t="s">
        <v>81</v>
      </c>
      <c r="BI36">
        <v>14.61</v>
      </c>
      <c r="BJ36">
        <v>37.119999999999997</v>
      </c>
      <c r="BK36">
        <v>75.849999999999994</v>
      </c>
      <c r="BL36">
        <v>49.98</v>
      </c>
      <c r="BM36" t="s">
        <v>82</v>
      </c>
      <c r="BN36">
        <v>44773.98</v>
      </c>
      <c r="BO36">
        <v>970162.9</v>
      </c>
      <c r="BP36">
        <v>251220</v>
      </c>
      <c r="BQ36">
        <v>32832.800000000003</v>
      </c>
      <c r="BR36">
        <v>6103.7</v>
      </c>
      <c r="BS36">
        <v>47419.44</v>
      </c>
      <c r="BT36">
        <v>21321.94</v>
      </c>
      <c r="BU36">
        <v>512.25</v>
      </c>
      <c r="BV36">
        <v>11896.36</v>
      </c>
      <c r="BW36">
        <v>37983.760000000002</v>
      </c>
      <c r="BX36">
        <v>1371672</v>
      </c>
      <c r="BY36">
        <v>8923571</v>
      </c>
      <c r="BZ36">
        <v>51.11</v>
      </c>
      <c r="CA36">
        <v>10</v>
      </c>
      <c r="CB36">
        <v>1573.48</v>
      </c>
      <c r="CC36">
        <v>117.78</v>
      </c>
      <c r="CD36">
        <v>992.3</v>
      </c>
      <c r="CE36">
        <v>83.34</v>
      </c>
      <c r="CF36">
        <v>295.57</v>
      </c>
      <c r="CG36">
        <v>96.67</v>
      </c>
      <c r="CH36">
        <v>192.23</v>
      </c>
      <c r="CI36">
        <v>1410.13</v>
      </c>
      <c r="CJ36">
        <v>3798.69</v>
      </c>
      <c r="CK36">
        <v>53394.63</v>
      </c>
      <c r="CL36">
        <v>288987.8</v>
      </c>
      <c r="CM36">
        <v>0</v>
      </c>
      <c r="CN36">
        <v>1.1100000000000001</v>
      </c>
      <c r="CO36">
        <v>117.78</v>
      </c>
      <c r="CP36">
        <v>88.89</v>
      </c>
      <c r="CQ36">
        <v>132.22999999999999</v>
      </c>
      <c r="CR36">
        <v>1684.6</v>
      </c>
      <c r="CS36">
        <v>2161993</v>
      </c>
      <c r="CT36">
        <v>147755.29999999999</v>
      </c>
      <c r="CU36">
        <v>50</v>
      </c>
      <c r="CV36">
        <v>317.79000000000002</v>
      </c>
      <c r="CW36">
        <v>2927617</v>
      </c>
      <c r="CX36">
        <v>30</v>
      </c>
      <c r="CY36">
        <v>25.56</v>
      </c>
      <c r="CZ36">
        <v>126.67</v>
      </c>
    </row>
    <row r="37" spans="1:104" x14ac:dyDescent="0.2">
      <c r="A37" t="s">
        <v>131</v>
      </c>
      <c r="B37" t="s">
        <v>129</v>
      </c>
      <c r="D37" s="3">
        <v>44531</v>
      </c>
      <c r="E37" s="4">
        <v>0.79583333333333339</v>
      </c>
      <c r="F37">
        <v>3508</v>
      </c>
      <c r="G37" t="s">
        <v>77</v>
      </c>
      <c r="H37" t="s">
        <v>188</v>
      </c>
      <c r="I37">
        <v>26.59</v>
      </c>
      <c r="J37">
        <v>259.60000000000002</v>
      </c>
      <c r="K37">
        <v>118.8</v>
      </c>
      <c r="L37">
        <v>118.4</v>
      </c>
      <c r="M37">
        <v>27.11</v>
      </c>
      <c r="N37">
        <v>315.60000000000002</v>
      </c>
      <c r="O37">
        <v>301.7</v>
      </c>
      <c r="P37">
        <v>306.2</v>
      </c>
      <c r="Q37">
        <v>5.133</v>
      </c>
      <c r="R37">
        <v>4.992</v>
      </c>
      <c r="S37">
        <v>5.4630000000000001</v>
      </c>
      <c r="T37">
        <v>26</v>
      </c>
      <c r="U37">
        <v>27.08</v>
      </c>
      <c r="V37">
        <v>5.1870000000000003</v>
      </c>
      <c r="W37">
        <v>5.2779999999999996</v>
      </c>
      <c r="X37">
        <v>5.306</v>
      </c>
      <c r="Y37">
        <v>26.56</v>
      </c>
      <c r="Z37">
        <v>26.69</v>
      </c>
      <c r="AA37">
        <v>3.9449999999999998</v>
      </c>
      <c r="AB37">
        <v>5.3380000000000001</v>
      </c>
      <c r="AC37">
        <v>9.7439999999999998</v>
      </c>
      <c r="AD37">
        <v>5.16</v>
      </c>
      <c r="AE37">
        <v>5.1130000000000004</v>
      </c>
      <c r="AF37">
        <v>26.83</v>
      </c>
      <c r="AG37">
        <v>5.4119999999999999</v>
      </c>
      <c r="AH37">
        <v>5.5490000000000004</v>
      </c>
      <c r="AI37">
        <v>5.3330000000000002</v>
      </c>
      <c r="AJ37" t="s">
        <v>80</v>
      </c>
      <c r="AK37">
        <v>26.59</v>
      </c>
      <c r="AL37">
        <v>1.99</v>
      </c>
      <c r="AM37">
        <v>1.23</v>
      </c>
      <c r="AN37">
        <v>1.05</v>
      </c>
      <c r="AO37">
        <v>0.82</v>
      </c>
      <c r="AP37">
        <v>1.23</v>
      </c>
      <c r="AQ37">
        <v>1.9</v>
      </c>
      <c r="AR37">
        <v>2.4300000000000002</v>
      </c>
      <c r="AS37">
        <v>0.98</v>
      </c>
      <c r="AT37">
        <v>5.39</v>
      </c>
      <c r="AU37">
        <v>2.91</v>
      </c>
      <c r="AV37">
        <v>0.9</v>
      </c>
      <c r="AW37">
        <v>1.1000000000000001</v>
      </c>
      <c r="AX37">
        <v>3.25</v>
      </c>
      <c r="AY37">
        <v>0.94</v>
      </c>
      <c r="AZ37">
        <v>0.17</v>
      </c>
      <c r="BA37">
        <v>0.3</v>
      </c>
      <c r="BB37">
        <v>0.79</v>
      </c>
      <c r="BC37">
        <v>1.1299999999999999</v>
      </c>
      <c r="BD37">
        <v>58.33</v>
      </c>
      <c r="BE37">
        <v>3.88</v>
      </c>
      <c r="BF37">
        <v>58.94</v>
      </c>
      <c r="BG37">
        <v>2.83</v>
      </c>
      <c r="BH37">
        <v>2.37</v>
      </c>
      <c r="BI37">
        <v>0.1</v>
      </c>
      <c r="BJ37">
        <v>2.69</v>
      </c>
      <c r="BK37">
        <v>0.99</v>
      </c>
      <c r="BL37">
        <v>0.32</v>
      </c>
      <c r="BM37" t="s">
        <v>82</v>
      </c>
      <c r="BN37">
        <v>1404577</v>
      </c>
      <c r="BO37">
        <v>978357.4</v>
      </c>
      <c r="BP37">
        <v>11949730</v>
      </c>
      <c r="BQ37">
        <v>3697038</v>
      </c>
      <c r="BR37">
        <v>561697.30000000005</v>
      </c>
      <c r="BS37">
        <v>1096883</v>
      </c>
      <c r="BT37">
        <v>1431439</v>
      </c>
      <c r="BU37">
        <v>30022.92</v>
      </c>
      <c r="BV37">
        <v>472527.8</v>
      </c>
      <c r="BW37">
        <v>37871.230000000003</v>
      </c>
      <c r="BX37">
        <v>1341787</v>
      </c>
      <c r="BY37">
        <v>8825280</v>
      </c>
      <c r="BZ37">
        <v>6292.68</v>
      </c>
      <c r="CA37">
        <v>737.83</v>
      </c>
      <c r="CB37">
        <v>298928.8</v>
      </c>
      <c r="CC37">
        <v>23725.79</v>
      </c>
      <c r="CD37">
        <v>214971</v>
      </c>
      <c r="CE37">
        <v>49267.360000000001</v>
      </c>
      <c r="CF37">
        <v>112392.1</v>
      </c>
      <c r="CG37">
        <v>52652.76</v>
      </c>
      <c r="CH37">
        <v>135373.20000000001</v>
      </c>
      <c r="CI37">
        <v>96014.91</v>
      </c>
      <c r="CJ37">
        <v>3891.69</v>
      </c>
      <c r="CK37">
        <v>52095.77</v>
      </c>
      <c r="CL37">
        <v>286342.90000000002</v>
      </c>
      <c r="CM37">
        <v>14.45</v>
      </c>
      <c r="CN37">
        <v>1174.54</v>
      </c>
      <c r="CO37">
        <v>165.56</v>
      </c>
      <c r="CP37">
        <v>2563.65</v>
      </c>
      <c r="CQ37">
        <v>2229.15</v>
      </c>
      <c r="CR37">
        <v>1534669</v>
      </c>
      <c r="CS37">
        <v>2154798</v>
      </c>
      <c r="CT37">
        <v>147311.5</v>
      </c>
      <c r="CU37">
        <v>45538.94</v>
      </c>
      <c r="CV37">
        <v>292927.7</v>
      </c>
      <c r="CW37">
        <v>2927703</v>
      </c>
      <c r="CX37">
        <v>80413.73</v>
      </c>
      <c r="CY37">
        <v>65995.210000000006</v>
      </c>
      <c r="CZ37">
        <v>310557.7</v>
      </c>
    </row>
    <row r="38" spans="1:104" x14ac:dyDescent="0.2">
      <c r="A38" t="s">
        <v>117</v>
      </c>
      <c r="B38" t="s">
        <v>110</v>
      </c>
      <c r="D38" s="3">
        <v>44531</v>
      </c>
      <c r="E38" s="4">
        <v>0.7993055555555556</v>
      </c>
      <c r="F38">
        <v>1101</v>
      </c>
      <c r="G38" t="s">
        <v>77</v>
      </c>
      <c r="H38" t="s">
        <v>188</v>
      </c>
      <c r="I38">
        <v>-0.12690000000000001</v>
      </c>
      <c r="J38">
        <v>0.15340000000000001</v>
      </c>
      <c r="K38">
        <v>5.8810000000000001E-2</v>
      </c>
      <c r="L38">
        <v>5.7110000000000001E-2</v>
      </c>
      <c r="M38">
        <v>0.37159999999999999</v>
      </c>
      <c r="N38">
        <v>0.68259999999999998</v>
      </c>
      <c r="O38">
        <v>0.75560000000000005</v>
      </c>
      <c r="P38">
        <v>0.82589999999999997</v>
      </c>
      <c r="Q38">
        <v>-1.7170000000000001E-2</v>
      </c>
      <c r="R38">
        <v>-8.9779999999999999E-3</v>
      </c>
      <c r="S38">
        <v>7.7360000000000005E-4</v>
      </c>
      <c r="T38">
        <v>1.311E-2</v>
      </c>
      <c r="U38">
        <v>2.4799999999999999E-2</v>
      </c>
      <c r="V38">
        <v>1.7390000000000001E-3</v>
      </c>
      <c r="W38">
        <v>-9.7340000000000002E-4</v>
      </c>
      <c r="X38">
        <v>-7.4080000000000001E-4</v>
      </c>
      <c r="Y38">
        <v>-1.1950000000000001E-2</v>
      </c>
      <c r="Z38">
        <v>9.1269999999999997E-3</v>
      </c>
      <c r="AA38">
        <v>0.31569999999999998</v>
      </c>
      <c r="AB38">
        <v>6.607E-3</v>
      </c>
      <c r="AC38">
        <v>1.849</v>
      </c>
      <c r="AD38">
        <v>1.9019999999999999E-2</v>
      </c>
      <c r="AE38">
        <v>-6.6790000000000002E-2</v>
      </c>
      <c r="AF38">
        <v>1.968E-2</v>
      </c>
      <c r="AG38">
        <v>3.8089999999999999E-3</v>
      </c>
      <c r="AH38">
        <v>3.2850000000000002E-3</v>
      </c>
      <c r="AI38">
        <v>2.9099999999999998E-3</v>
      </c>
      <c r="AJ38" t="s">
        <v>80</v>
      </c>
      <c r="AK38">
        <v>-0.12690000000000001</v>
      </c>
      <c r="AL38">
        <v>4.9800000000000004</v>
      </c>
      <c r="AM38">
        <v>24.86</v>
      </c>
      <c r="AN38">
        <v>41.95</v>
      </c>
      <c r="AO38">
        <v>9.14</v>
      </c>
      <c r="AP38">
        <v>17.79</v>
      </c>
      <c r="AQ38">
        <v>9.15</v>
      </c>
      <c r="AR38">
        <v>98.09</v>
      </c>
      <c r="AS38">
        <v>25.84</v>
      </c>
      <c r="AT38">
        <v>56.59</v>
      </c>
      <c r="AU38" t="s">
        <v>81</v>
      </c>
      <c r="AV38">
        <v>51.62</v>
      </c>
      <c r="AW38" t="s">
        <v>81</v>
      </c>
      <c r="AX38">
        <v>41.61</v>
      </c>
      <c r="AY38" t="s">
        <v>81</v>
      </c>
      <c r="AZ38">
        <v>95.53</v>
      </c>
      <c r="BA38" t="s">
        <v>81</v>
      </c>
      <c r="BB38">
        <v>15.9</v>
      </c>
      <c r="BC38" t="s">
        <v>81</v>
      </c>
      <c r="BD38" t="s">
        <v>81</v>
      </c>
      <c r="BE38" t="s">
        <v>81</v>
      </c>
      <c r="BF38" t="s">
        <v>81</v>
      </c>
      <c r="BG38" t="s">
        <v>81</v>
      </c>
      <c r="BH38" t="s">
        <v>81</v>
      </c>
      <c r="BI38">
        <v>30.57</v>
      </c>
      <c r="BJ38">
        <v>15.49</v>
      </c>
      <c r="BK38">
        <v>31.6</v>
      </c>
      <c r="BL38">
        <v>21.37</v>
      </c>
      <c r="BM38" t="s">
        <v>82</v>
      </c>
      <c r="BN38">
        <v>46227.43</v>
      </c>
      <c r="BO38">
        <v>960971</v>
      </c>
      <c r="BP38">
        <v>244862.6</v>
      </c>
      <c r="BQ38">
        <v>29420.16</v>
      </c>
      <c r="BR38">
        <v>5495.67</v>
      </c>
      <c r="BS38">
        <v>38980.480000000003</v>
      </c>
      <c r="BT38">
        <v>16994.939999999999</v>
      </c>
      <c r="BU38">
        <v>457.8</v>
      </c>
      <c r="BV38">
        <v>10544.19</v>
      </c>
      <c r="BW38">
        <v>37459.46</v>
      </c>
      <c r="BX38">
        <v>1345204</v>
      </c>
      <c r="BY38">
        <v>8713352</v>
      </c>
      <c r="BZ38">
        <v>53.34</v>
      </c>
      <c r="CA38">
        <v>5.56</v>
      </c>
      <c r="CB38">
        <v>1652.37</v>
      </c>
      <c r="CC38">
        <v>74.45</v>
      </c>
      <c r="CD38">
        <v>643.37</v>
      </c>
      <c r="CE38">
        <v>105.56</v>
      </c>
      <c r="CF38">
        <v>297.79000000000002</v>
      </c>
      <c r="CG38">
        <v>110</v>
      </c>
      <c r="CH38">
        <v>204.45</v>
      </c>
      <c r="CI38">
        <v>1381.22</v>
      </c>
      <c r="CJ38">
        <v>3772.76</v>
      </c>
      <c r="CK38">
        <v>52411.55</v>
      </c>
      <c r="CL38">
        <v>283477.59999999998</v>
      </c>
      <c r="CM38">
        <v>1.1100000000000001</v>
      </c>
      <c r="CN38">
        <v>8.89</v>
      </c>
      <c r="CO38">
        <v>96.67</v>
      </c>
      <c r="CP38">
        <v>81.11</v>
      </c>
      <c r="CQ38">
        <v>98.89</v>
      </c>
      <c r="CR38">
        <v>1927.98</v>
      </c>
      <c r="CS38">
        <v>2135709</v>
      </c>
      <c r="CT38">
        <v>145826</v>
      </c>
      <c r="CU38">
        <v>65.56</v>
      </c>
      <c r="CV38">
        <v>420.02</v>
      </c>
      <c r="CW38">
        <v>2859964</v>
      </c>
      <c r="CX38">
        <v>85.56</v>
      </c>
      <c r="CY38">
        <v>53.34</v>
      </c>
      <c r="CZ38">
        <v>254.46</v>
      </c>
    </row>
    <row r="39" spans="1:104" x14ac:dyDescent="0.2">
      <c r="A39" t="s">
        <v>171</v>
      </c>
      <c r="B39" t="s">
        <v>172</v>
      </c>
      <c r="D39" s="3">
        <v>44531</v>
      </c>
      <c r="E39" s="4">
        <v>0.80347222222222225</v>
      </c>
      <c r="F39">
        <v>3112</v>
      </c>
      <c r="G39" t="s">
        <v>77</v>
      </c>
      <c r="H39" t="s">
        <v>188</v>
      </c>
      <c r="I39">
        <v>-0.15640000000000001</v>
      </c>
      <c r="J39">
        <v>-0.66800000000000004</v>
      </c>
      <c r="K39">
        <v>0.17050000000000001</v>
      </c>
      <c r="L39">
        <v>0.1628</v>
      </c>
      <c r="M39">
        <v>-0.15379999999999999</v>
      </c>
      <c r="N39">
        <v>65.709999999999994</v>
      </c>
      <c r="O39">
        <v>60.72</v>
      </c>
      <c r="P39">
        <v>62.65</v>
      </c>
      <c r="Q39">
        <v>-5.3269999999999999E-4</v>
      </c>
      <c r="R39">
        <v>1.401E-2</v>
      </c>
      <c r="S39">
        <v>4.5839999999999999E-2</v>
      </c>
      <c r="T39">
        <v>0.1115</v>
      </c>
      <c r="U39">
        <v>0.13289999999999999</v>
      </c>
      <c r="V39">
        <v>2.2060000000000001E-3</v>
      </c>
      <c r="W39">
        <v>1.7909999999999999E-2</v>
      </c>
      <c r="X39">
        <v>1.9220000000000001E-2</v>
      </c>
      <c r="Y39">
        <v>0.17319999999999999</v>
      </c>
      <c r="Z39">
        <v>0.2107</v>
      </c>
      <c r="AA39" t="s">
        <v>79</v>
      </c>
      <c r="AB39">
        <v>-2.2280000000000001E-2</v>
      </c>
      <c r="AC39">
        <v>2.7839999999999998</v>
      </c>
      <c r="AD39">
        <v>5.352E-3</v>
      </c>
      <c r="AE39">
        <v>9.2519999999999998E-3</v>
      </c>
      <c r="AF39">
        <v>3.4419999999999999E-2</v>
      </c>
      <c r="AG39">
        <v>2.3650000000000001E-2</v>
      </c>
      <c r="AH39">
        <v>2.4170000000000001E-2</v>
      </c>
      <c r="AI39">
        <v>1.016E-3</v>
      </c>
      <c r="AJ39" t="s">
        <v>80</v>
      </c>
      <c r="AK39">
        <v>-0.15640000000000001</v>
      </c>
      <c r="AL39">
        <v>3.91</v>
      </c>
      <c r="AM39">
        <v>13.63</v>
      </c>
      <c r="AN39">
        <v>14.22</v>
      </c>
      <c r="AO39">
        <v>15.3</v>
      </c>
      <c r="AP39">
        <v>7.52</v>
      </c>
      <c r="AQ39">
        <v>2.63</v>
      </c>
      <c r="AR39">
        <v>2.16</v>
      </c>
      <c r="AS39">
        <v>1.0900000000000001</v>
      </c>
      <c r="AT39" t="s">
        <v>81</v>
      </c>
      <c r="AU39" t="s">
        <v>81</v>
      </c>
      <c r="AV39">
        <v>4.72</v>
      </c>
      <c r="AW39">
        <v>13.25</v>
      </c>
      <c r="AX39">
        <v>8.14</v>
      </c>
      <c r="AY39">
        <v>59.79</v>
      </c>
      <c r="AZ39">
        <v>7.66</v>
      </c>
      <c r="BA39">
        <v>9.2899999999999991</v>
      </c>
      <c r="BB39">
        <v>4.16</v>
      </c>
      <c r="BC39">
        <v>12.62</v>
      </c>
      <c r="BE39">
        <v>42.65</v>
      </c>
      <c r="BF39">
        <v>38.43</v>
      </c>
      <c r="BG39" t="s">
        <v>81</v>
      </c>
      <c r="BH39" t="s">
        <v>81</v>
      </c>
      <c r="BI39">
        <v>5.47</v>
      </c>
      <c r="BJ39">
        <v>14.23</v>
      </c>
      <c r="BK39">
        <v>5.39</v>
      </c>
      <c r="BL39">
        <v>13.83</v>
      </c>
      <c r="BM39" t="s">
        <v>82</v>
      </c>
      <c r="BN39">
        <v>44843.3</v>
      </c>
      <c r="BO39">
        <v>965712.8</v>
      </c>
      <c r="BP39">
        <v>208711.3</v>
      </c>
      <c r="BQ39">
        <v>32890.910000000003</v>
      </c>
      <c r="BR39">
        <v>5998.09</v>
      </c>
      <c r="BS39">
        <v>18504.400000000001</v>
      </c>
      <c r="BT39">
        <v>300997.59999999998</v>
      </c>
      <c r="BU39">
        <v>6287.14</v>
      </c>
      <c r="BV39">
        <v>103080.6</v>
      </c>
      <c r="BW39">
        <v>37557.449999999997</v>
      </c>
      <c r="BX39">
        <v>1306463</v>
      </c>
      <c r="BY39">
        <v>8731605</v>
      </c>
      <c r="BZ39">
        <v>73.34</v>
      </c>
      <c r="CA39">
        <v>8.89</v>
      </c>
      <c r="CB39">
        <v>4081.83</v>
      </c>
      <c r="CC39">
        <v>163.34</v>
      </c>
      <c r="CD39">
        <v>1465.69</v>
      </c>
      <c r="CE39">
        <v>110</v>
      </c>
      <c r="CF39">
        <v>694.49</v>
      </c>
      <c r="CG39">
        <v>305.57</v>
      </c>
      <c r="CH39">
        <v>1136.75</v>
      </c>
      <c r="CI39">
        <v>2088.0100000000002</v>
      </c>
      <c r="CJ39">
        <v>3783.88</v>
      </c>
      <c r="CK39">
        <v>50903.77</v>
      </c>
      <c r="CL39">
        <v>283446.2</v>
      </c>
      <c r="CM39">
        <v>0</v>
      </c>
      <c r="CN39">
        <v>2.2200000000000002</v>
      </c>
      <c r="CO39">
        <v>104.45</v>
      </c>
      <c r="CP39">
        <v>73.34</v>
      </c>
      <c r="CQ39">
        <v>130.01</v>
      </c>
      <c r="CR39">
        <v>2763.72</v>
      </c>
      <c r="CS39">
        <v>2126512</v>
      </c>
      <c r="CT39">
        <v>145457.29999999999</v>
      </c>
      <c r="CU39">
        <v>230.01</v>
      </c>
      <c r="CV39">
        <v>1505.7</v>
      </c>
      <c r="CW39">
        <v>2873084</v>
      </c>
      <c r="CX39">
        <v>42.22</v>
      </c>
      <c r="CY39">
        <v>36.67</v>
      </c>
      <c r="CZ39">
        <v>147.78</v>
      </c>
    </row>
    <row r="40" spans="1:104" x14ac:dyDescent="0.2">
      <c r="A40" t="s">
        <v>173</v>
      </c>
      <c r="B40" t="s">
        <v>174</v>
      </c>
      <c r="D40" s="3">
        <v>44531</v>
      </c>
      <c r="E40" s="4">
        <v>0.80694444444444446</v>
      </c>
      <c r="F40">
        <v>3201</v>
      </c>
      <c r="G40" t="s">
        <v>77</v>
      </c>
      <c r="H40" t="s">
        <v>188</v>
      </c>
      <c r="I40">
        <v>-0.1593</v>
      </c>
      <c r="J40">
        <v>1.3120000000000001</v>
      </c>
      <c r="K40">
        <v>3.0030000000000001</v>
      </c>
      <c r="L40">
        <v>3.0470000000000002</v>
      </c>
      <c r="M40">
        <v>0.60309999999999997</v>
      </c>
      <c r="N40">
        <v>252.3</v>
      </c>
      <c r="O40">
        <v>220.7</v>
      </c>
      <c r="P40">
        <v>233.5</v>
      </c>
      <c r="Q40">
        <v>-1.32E-2</v>
      </c>
      <c r="R40">
        <v>6.8279999999999999E-3</v>
      </c>
      <c r="S40">
        <v>0.45140000000000002</v>
      </c>
      <c r="T40">
        <v>0.26269999999999999</v>
      </c>
      <c r="U40">
        <v>0.23230000000000001</v>
      </c>
      <c r="V40">
        <v>8.9890000000000005E-3</v>
      </c>
      <c r="W40">
        <v>7.6109999999999997E-2</v>
      </c>
      <c r="X40">
        <v>7.7880000000000005E-2</v>
      </c>
      <c r="Y40">
        <v>0.57069999999999999</v>
      </c>
      <c r="Z40">
        <v>0.6179</v>
      </c>
      <c r="AA40">
        <v>0.29780000000000001</v>
      </c>
      <c r="AB40">
        <v>-3.3110000000000001E-2</v>
      </c>
      <c r="AC40">
        <v>3.79</v>
      </c>
      <c r="AD40">
        <v>4.169E-3</v>
      </c>
      <c r="AE40">
        <v>-2.9309999999999999E-2</v>
      </c>
      <c r="AF40">
        <v>0.17560000000000001</v>
      </c>
      <c r="AG40">
        <v>0.19980000000000001</v>
      </c>
      <c r="AH40">
        <v>0.2122</v>
      </c>
      <c r="AI40">
        <v>3.0590000000000001E-3</v>
      </c>
      <c r="AJ40" t="s">
        <v>80</v>
      </c>
      <c r="AK40">
        <v>-0.1593</v>
      </c>
      <c r="AL40">
        <v>9.6300000000000008</v>
      </c>
      <c r="AM40">
        <v>3.84</v>
      </c>
      <c r="AN40">
        <v>0.52</v>
      </c>
      <c r="AO40">
        <v>1</v>
      </c>
      <c r="AP40">
        <v>73.09</v>
      </c>
      <c r="AQ40">
        <v>2.89</v>
      </c>
      <c r="AR40">
        <v>1.1599999999999999</v>
      </c>
      <c r="AS40">
        <v>0.3</v>
      </c>
      <c r="AT40" t="s">
        <v>81</v>
      </c>
      <c r="AU40" t="s">
        <v>81</v>
      </c>
      <c r="AV40">
        <v>1.77</v>
      </c>
      <c r="AW40">
        <v>19.010000000000002</v>
      </c>
      <c r="AX40">
        <v>4.58</v>
      </c>
      <c r="AY40">
        <v>15.16</v>
      </c>
      <c r="AZ40">
        <v>2.16</v>
      </c>
      <c r="BA40">
        <v>2.5099999999999998</v>
      </c>
      <c r="BB40">
        <v>3.16</v>
      </c>
      <c r="BC40">
        <v>10.69</v>
      </c>
      <c r="BD40" t="s">
        <v>81</v>
      </c>
      <c r="BE40">
        <v>0</v>
      </c>
      <c r="BF40">
        <v>68.599999999999994</v>
      </c>
      <c r="BG40" t="s">
        <v>81</v>
      </c>
      <c r="BH40">
        <v>55.34</v>
      </c>
      <c r="BI40">
        <v>4.3899999999999997</v>
      </c>
      <c r="BJ40">
        <v>8.2200000000000006</v>
      </c>
      <c r="BK40">
        <v>1.04</v>
      </c>
      <c r="BL40">
        <v>1.26</v>
      </c>
      <c r="BM40" t="s">
        <v>82</v>
      </c>
      <c r="BN40">
        <v>44636.04</v>
      </c>
      <c r="BO40">
        <v>960465</v>
      </c>
      <c r="BP40">
        <v>296638.59999999998</v>
      </c>
      <c r="BQ40">
        <v>119254</v>
      </c>
      <c r="BR40">
        <v>19379.96</v>
      </c>
      <c r="BS40">
        <v>48006.57</v>
      </c>
      <c r="BT40">
        <v>1119463</v>
      </c>
      <c r="BU40">
        <v>21800.33</v>
      </c>
      <c r="BV40">
        <v>358312.4</v>
      </c>
      <c r="BW40">
        <v>37320.559999999998</v>
      </c>
      <c r="BX40">
        <v>1309165</v>
      </c>
      <c r="BY40">
        <v>8718789</v>
      </c>
      <c r="BZ40">
        <v>57.78</v>
      </c>
      <c r="CA40">
        <v>7.78</v>
      </c>
      <c r="CB40">
        <v>25880.48</v>
      </c>
      <c r="CC40">
        <v>297.79000000000002</v>
      </c>
      <c r="CD40">
        <v>2241.38</v>
      </c>
      <c r="CE40">
        <v>172.23</v>
      </c>
      <c r="CF40">
        <v>1902.42</v>
      </c>
      <c r="CG40">
        <v>873.39</v>
      </c>
      <c r="CH40">
        <v>3112.66</v>
      </c>
      <c r="CI40">
        <v>3488.32</v>
      </c>
      <c r="CJ40">
        <v>3888.35</v>
      </c>
      <c r="CK40">
        <v>50928.959999999999</v>
      </c>
      <c r="CL40">
        <v>281157.90000000002</v>
      </c>
      <c r="CM40">
        <v>1.1100000000000001</v>
      </c>
      <c r="CN40">
        <v>0</v>
      </c>
      <c r="CO40">
        <v>115.56</v>
      </c>
      <c r="CP40">
        <v>72.23</v>
      </c>
      <c r="CQ40">
        <v>113.34</v>
      </c>
      <c r="CR40">
        <v>10667.74</v>
      </c>
      <c r="CS40">
        <v>2131072</v>
      </c>
      <c r="CT40">
        <v>144930.20000000001</v>
      </c>
      <c r="CU40">
        <v>1695.72</v>
      </c>
      <c r="CV40">
        <v>11317.29</v>
      </c>
      <c r="CW40">
        <v>2885811</v>
      </c>
      <c r="CX40">
        <v>68.89</v>
      </c>
      <c r="CY40">
        <v>68.89</v>
      </c>
      <c r="CZ40">
        <v>265.57</v>
      </c>
    </row>
    <row r="41" spans="1:104" x14ac:dyDescent="0.2">
      <c r="A41" t="s">
        <v>175</v>
      </c>
      <c r="B41" t="s">
        <v>176</v>
      </c>
      <c r="D41" s="3">
        <v>44531</v>
      </c>
      <c r="E41" s="4">
        <v>0.81111111111111101</v>
      </c>
      <c r="F41">
        <v>3202</v>
      </c>
      <c r="G41" t="s">
        <v>77</v>
      </c>
      <c r="H41" t="s">
        <v>188</v>
      </c>
      <c r="I41">
        <v>-0.15720000000000001</v>
      </c>
      <c r="J41">
        <v>4.4640000000000004</v>
      </c>
      <c r="K41">
        <v>20.63</v>
      </c>
      <c r="L41">
        <v>20.9</v>
      </c>
      <c r="M41">
        <v>0.39579999999999999</v>
      </c>
      <c r="N41">
        <v>574.1</v>
      </c>
      <c r="O41">
        <v>508.3</v>
      </c>
      <c r="P41">
        <v>535.29999999999995</v>
      </c>
      <c r="Q41">
        <v>2.3890000000000002E-2</v>
      </c>
      <c r="R41">
        <v>6.9889999999999994E-2</v>
      </c>
      <c r="S41">
        <v>4.43</v>
      </c>
      <c r="T41">
        <v>1.6639999999999999</v>
      </c>
      <c r="U41">
        <v>1.821</v>
      </c>
      <c r="V41">
        <v>5.5890000000000002E-2</v>
      </c>
      <c r="W41">
        <v>0.21579999999999999</v>
      </c>
      <c r="X41">
        <v>0.22339999999999999</v>
      </c>
      <c r="Y41">
        <v>1.4</v>
      </c>
      <c r="Z41">
        <v>1.5229999999999999</v>
      </c>
      <c r="AA41" t="s">
        <v>79</v>
      </c>
      <c r="AB41">
        <v>-3.3110000000000001E-2</v>
      </c>
      <c r="AC41">
        <v>1.9610000000000001</v>
      </c>
      <c r="AD41">
        <v>8.4670000000000006E-3</v>
      </c>
      <c r="AE41">
        <v>-2.2610000000000002E-2</v>
      </c>
      <c r="AF41">
        <v>0.66559999999999997</v>
      </c>
      <c r="AG41">
        <v>1.962</v>
      </c>
      <c r="AH41">
        <v>2.0350000000000001</v>
      </c>
      <c r="AI41">
        <v>1.0149999999999999E-2</v>
      </c>
      <c r="AJ41" t="s">
        <v>80</v>
      </c>
      <c r="AK41">
        <v>-0.15720000000000001</v>
      </c>
      <c r="AL41">
        <v>12.54</v>
      </c>
      <c r="AM41">
        <v>1.47</v>
      </c>
      <c r="AN41">
        <v>0.41</v>
      </c>
      <c r="AO41">
        <v>0.24</v>
      </c>
      <c r="AP41">
        <v>9.36</v>
      </c>
      <c r="AQ41">
        <v>2.14</v>
      </c>
      <c r="AR41">
        <v>0.85</v>
      </c>
      <c r="AS41">
        <v>0.3</v>
      </c>
      <c r="AT41" t="s">
        <v>81</v>
      </c>
      <c r="AU41">
        <v>62.53</v>
      </c>
      <c r="AV41">
        <v>0.77</v>
      </c>
      <c r="AW41">
        <v>36.090000000000003</v>
      </c>
      <c r="AX41">
        <v>3.09</v>
      </c>
      <c r="AY41">
        <v>8.26</v>
      </c>
      <c r="AZ41">
        <v>3.94</v>
      </c>
      <c r="BA41">
        <v>0.54</v>
      </c>
      <c r="BB41">
        <v>2.16</v>
      </c>
      <c r="BC41">
        <v>2.2599999999999998</v>
      </c>
      <c r="BE41">
        <v>0</v>
      </c>
      <c r="BF41" t="s">
        <v>81</v>
      </c>
      <c r="BG41" t="s">
        <v>81</v>
      </c>
      <c r="BH41" t="s">
        <v>81</v>
      </c>
      <c r="BI41">
        <v>1.29</v>
      </c>
      <c r="BJ41">
        <v>1.81</v>
      </c>
      <c r="BK41">
        <v>0.91</v>
      </c>
      <c r="BL41">
        <v>4.83</v>
      </c>
      <c r="BM41" t="s">
        <v>82</v>
      </c>
      <c r="BN41">
        <v>44862.34</v>
      </c>
      <c r="BO41">
        <v>965685.2</v>
      </c>
      <c r="BP41">
        <v>438317.1</v>
      </c>
      <c r="BQ41">
        <v>658717.6</v>
      </c>
      <c r="BR41">
        <v>102564.9</v>
      </c>
      <c r="BS41">
        <v>40073.300000000003</v>
      </c>
      <c r="BT41">
        <v>2488830</v>
      </c>
      <c r="BU41">
        <v>49848.45</v>
      </c>
      <c r="BV41">
        <v>811498.9</v>
      </c>
      <c r="BW41">
        <v>38363.01</v>
      </c>
      <c r="BX41">
        <v>1288333</v>
      </c>
      <c r="BY41">
        <v>8743315</v>
      </c>
      <c r="BZ41">
        <v>95.56</v>
      </c>
      <c r="CA41">
        <v>16.670000000000002</v>
      </c>
      <c r="CB41">
        <v>240434.5</v>
      </c>
      <c r="CC41">
        <v>1463.47</v>
      </c>
      <c r="CD41">
        <v>14310.96</v>
      </c>
      <c r="CE41">
        <v>606.70000000000005</v>
      </c>
      <c r="CF41">
        <v>4798.74</v>
      </c>
      <c r="CG41">
        <v>2280.2600000000002</v>
      </c>
      <c r="CH41">
        <v>7229.86</v>
      </c>
      <c r="CI41">
        <v>6618.41</v>
      </c>
      <c r="CJ41">
        <v>3759.09</v>
      </c>
      <c r="CK41">
        <v>49891.64</v>
      </c>
      <c r="CL41">
        <v>280188.79999999999</v>
      </c>
      <c r="CM41">
        <v>0</v>
      </c>
      <c r="CN41">
        <v>0</v>
      </c>
      <c r="CO41">
        <v>92.23</v>
      </c>
      <c r="CP41">
        <v>73.34</v>
      </c>
      <c r="CQ41">
        <v>115.56</v>
      </c>
      <c r="CR41">
        <v>38044.22</v>
      </c>
      <c r="CS41">
        <v>2129788</v>
      </c>
      <c r="CT41">
        <v>144372.4</v>
      </c>
      <c r="CU41">
        <v>16335.82</v>
      </c>
      <c r="CV41">
        <v>106330.6</v>
      </c>
      <c r="CW41">
        <v>2904112</v>
      </c>
      <c r="CX41">
        <v>176.68</v>
      </c>
      <c r="CY41">
        <v>161.12</v>
      </c>
      <c r="CZ41">
        <v>676.7</v>
      </c>
    </row>
    <row r="42" spans="1:104" x14ac:dyDescent="0.2">
      <c r="A42" t="s">
        <v>177</v>
      </c>
      <c r="B42" t="s">
        <v>178</v>
      </c>
      <c r="D42" s="3">
        <v>44531</v>
      </c>
      <c r="E42" s="4">
        <v>0.81458333333333333</v>
      </c>
      <c r="F42">
        <v>3203</v>
      </c>
      <c r="G42" t="s">
        <v>77</v>
      </c>
      <c r="H42" t="s">
        <v>188</v>
      </c>
      <c r="I42">
        <v>-0.15379999999999999</v>
      </c>
      <c r="J42">
        <v>9.2650000000000006</v>
      </c>
      <c r="K42">
        <v>176.5</v>
      </c>
      <c r="L42">
        <v>178.6</v>
      </c>
      <c r="M42">
        <v>1.726</v>
      </c>
      <c r="N42">
        <v>1298</v>
      </c>
      <c r="O42">
        <v>1195</v>
      </c>
      <c r="P42">
        <v>1259</v>
      </c>
      <c r="Q42">
        <v>0.1004</v>
      </c>
      <c r="R42">
        <v>6.2379999999999998E-2</v>
      </c>
      <c r="S42">
        <v>44.18</v>
      </c>
      <c r="T42">
        <v>4.1769999999999996</v>
      </c>
      <c r="U42">
        <v>4.4139999999999997</v>
      </c>
      <c r="V42">
        <v>0.43809999999999999</v>
      </c>
      <c r="W42">
        <v>0.83609999999999995</v>
      </c>
      <c r="X42">
        <v>0.86919999999999997</v>
      </c>
      <c r="Y42">
        <v>2.742</v>
      </c>
      <c r="Z42">
        <v>3.9929999999999999</v>
      </c>
      <c r="AA42" t="s">
        <v>79</v>
      </c>
      <c r="AB42">
        <v>1.8230000000000001E-4</v>
      </c>
      <c r="AC42">
        <v>0.62909999999999999</v>
      </c>
      <c r="AD42">
        <v>0.1416</v>
      </c>
      <c r="AE42">
        <v>-3.499E-2</v>
      </c>
      <c r="AF42">
        <v>4.3479999999999999</v>
      </c>
      <c r="AG42">
        <v>19.45</v>
      </c>
      <c r="AH42">
        <v>20.12</v>
      </c>
      <c r="AI42">
        <v>3.5830000000000001E-2</v>
      </c>
      <c r="AJ42" t="s">
        <v>80</v>
      </c>
      <c r="AK42">
        <v>-0.15379999999999999</v>
      </c>
      <c r="AL42">
        <v>2.5099999999999998</v>
      </c>
      <c r="AM42">
        <v>1.22</v>
      </c>
      <c r="AN42">
        <v>1.21</v>
      </c>
      <c r="AO42">
        <v>0.28999999999999998</v>
      </c>
      <c r="AP42">
        <v>0.85</v>
      </c>
      <c r="AQ42">
        <v>2.6</v>
      </c>
      <c r="AR42">
        <v>1.1299999999999999</v>
      </c>
      <c r="AS42">
        <v>0.32</v>
      </c>
      <c r="AT42">
        <v>38.39</v>
      </c>
      <c r="AU42">
        <v>95.22</v>
      </c>
      <c r="AV42">
        <v>0.35</v>
      </c>
      <c r="AW42">
        <v>4.3600000000000003</v>
      </c>
      <c r="AX42">
        <v>2.12</v>
      </c>
      <c r="AY42">
        <v>4.49</v>
      </c>
      <c r="AZ42">
        <v>0.7</v>
      </c>
      <c r="BA42">
        <v>1.04</v>
      </c>
      <c r="BB42">
        <v>1.97</v>
      </c>
      <c r="BC42">
        <v>1.89</v>
      </c>
      <c r="BE42" t="s">
        <v>81</v>
      </c>
      <c r="BF42" t="s">
        <v>81</v>
      </c>
      <c r="BG42">
        <v>23.14</v>
      </c>
      <c r="BH42">
        <v>68.13</v>
      </c>
      <c r="BI42">
        <v>0.35</v>
      </c>
      <c r="BJ42">
        <v>0.73</v>
      </c>
      <c r="BK42">
        <v>0.75</v>
      </c>
      <c r="BL42">
        <v>2.98</v>
      </c>
      <c r="BM42" t="s">
        <v>82</v>
      </c>
      <c r="BN42">
        <v>44207.93</v>
      </c>
      <c r="BO42">
        <v>907385</v>
      </c>
      <c r="BP42">
        <v>640894.4</v>
      </c>
      <c r="BQ42">
        <v>5326570</v>
      </c>
      <c r="BR42">
        <v>821457.9</v>
      </c>
      <c r="BS42">
        <v>90484.28</v>
      </c>
      <c r="BT42">
        <v>5650804</v>
      </c>
      <c r="BU42">
        <v>114562.9</v>
      </c>
      <c r="BV42">
        <v>1860756</v>
      </c>
      <c r="BW42">
        <v>36873.879999999997</v>
      </c>
      <c r="BX42">
        <v>1296911</v>
      </c>
      <c r="BY42">
        <v>8583197</v>
      </c>
      <c r="BZ42">
        <v>191.12</v>
      </c>
      <c r="CA42">
        <v>15.56</v>
      </c>
      <c r="CB42">
        <v>2339528</v>
      </c>
      <c r="CC42">
        <v>3761.72</v>
      </c>
      <c r="CD42">
        <v>34267.29</v>
      </c>
      <c r="CE42">
        <v>4041.82</v>
      </c>
      <c r="CF42">
        <v>17217.5</v>
      </c>
      <c r="CG42">
        <v>8311.5499999999993</v>
      </c>
      <c r="CH42">
        <v>13540.1</v>
      </c>
      <c r="CI42">
        <v>14785.87</v>
      </c>
      <c r="CJ42">
        <v>3684.96</v>
      </c>
      <c r="CK42">
        <v>49362.54</v>
      </c>
      <c r="CL42">
        <v>272775.59999999998</v>
      </c>
      <c r="CM42">
        <v>0</v>
      </c>
      <c r="CN42">
        <v>6.67</v>
      </c>
      <c r="CO42">
        <v>84.45</v>
      </c>
      <c r="CP42">
        <v>133.34</v>
      </c>
      <c r="CQ42">
        <v>107.78</v>
      </c>
      <c r="CR42">
        <v>237615.7</v>
      </c>
      <c r="CS42">
        <v>2105317</v>
      </c>
      <c r="CT42">
        <v>131036.1</v>
      </c>
      <c r="CU42">
        <v>159797.5</v>
      </c>
      <c r="CV42">
        <v>1037168</v>
      </c>
      <c r="CW42">
        <v>2881183</v>
      </c>
      <c r="CX42">
        <v>604.48</v>
      </c>
      <c r="CY42">
        <v>430.03</v>
      </c>
      <c r="CZ42">
        <v>2142.38</v>
      </c>
    </row>
    <row r="43" spans="1:104" x14ac:dyDescent="0.2">
      <c r="A43" t="s">
        <v>179</v>
      </c>
      <c r="B43" t="s">
        <v>180</v>
      </c>
      <c r="D43" s="3">
        <v>44531</v>
      </c>
      <c r="E43" s="4">
        <v>0.81805555555555554</v>
      </c>
      <c r="F43">
        <v>3204</v>
      </c>
      <c r="G43" t="s">
        <v>77</v>
      </c>
      <c r="H43" t="s">
        <v>188</v>
      </c>
      <c r="I43">
        <v>-0.1477</v>
      </c>
      <c r="J43">
        <v>10.82</v>
      </c>
      <c r="K43">
        <v>345.1</v>
      </c>
      <c r="L43">
        <v>356</v>
      </c>
      <c r="M43">
        <v>3.3570000000000002</v>
      </c>
      <c r="N43">
        <v>2009</v>
      </c>
      <c r="O43">
        <v>1877</v>
      </c>
      <c r="P43">
        <v>1967</v>
      </c>
      <c r="Q43">
        <v>0.1903</v>
      </c>
      <c r="R43">
        <v>0.21909999999999999</v>
      </c>
      <c r="S43">
        <v>86.58</v>
      </c>
      <c r="T43">
        <v>7.5129999999999999</v>
      </c>
      <c r="U43">
        <v>8.3040000000000003</v>
      </c>
      <c r="V43">
        <v>0.83120000000000005</v>
      </c>
      <c r="W43">
        <v>1.4990000000000001</v>
      </c>
      <c r="X43">
        <v>1.5149999999999999</v>
      </c>
      <c r="Y43">
        <v>3.9329999999999998</v>
      </c>
      <c r="Z43">
        <v>6.3879999999999999</v>
      </c>
      <c r="AA43" t="s">
        <v>79</v>
      </c>
      <c r="AB43">
        <v>-2.7890000000000002E-2</v>
      </c>
      <c r="AC43">
        <v>1.671</v>
      </c>
      <c r="AD43">
        <v>0.2535</v>
      </c>
      <c r="AE43">
        <v>4.3709999999999999E-2</v>
      </c>
      <c r="AF43">
        <v>8.5470000000000006</v>
      </c>
      <c r="AG43">
        <v>39.29</v>
      </c>
      <c r="AH43">
        <v>40.049999999999997</v>
      </c>
      <c r="AI43">
        <v>6.6900000000000001E-2</v>
      </c>
      <c r="AJ43" t="s">
        <v>80</v>
      </c>
      <c r="AK43">
        <v>-0.1477</v>
      </c>
      <c r="AL43">
        <v>11.02</v>
      </c>
      <c r="AM43">
        <v>1.1399999999999999</v>
      </c>
      <c r="AN43">
        <v>0.82</v>
      </c>
      <c r="AO43">
        <v>0.42</v>
      </c>
      <c r="AP43">
        <v>1.1000000000000001</v>
      </c>
      <c r="AQ43">
        <v>2.86</v>
      </c>
      <c r="AR43">
        <v>0.57999999999999996</v>
      </c>
      <c r="AS43">
        <v>1.32</v>
      </c>
      <c r="AT43">
        <v>18.41</v>
      </c>
      <c r="AU43">
        <v>49.75</v>
      </c>
      <c r="AV43">
        <v>1.07</v>
      </c>
      <c r="AW43">
        <v>0.97</v>
      </c>
      <c r="AX43">
        <v>2.2999999999999998</v>
      </c>
      <c r="AY43">
        <v>1.7</v>
      </c>
      <c r="AZ43">
        <v>1.92</v>
      </c>
      <c r="BA43">
        <v>0.79</v>
      </c>
      <c r="BB43">
        <v>0.59</v>
      </c>
      <c r="BC43">
        <v>0.02</v>
      </c>
      <c r="BE43">
        <v>32.409999999999997</v>
      </c>
      <c r="BF43" t="s">
        <v>81</v>
      </c>
      <c r="BG43">
        <v>6.06</v>
      </c>
      <c r="BH43" t="s">
        <v>81</v>
      </c>
      <c r="BI43">
        <v>0.94</v>
      </c>
      <c r="BJ43">
        <v>0.57999999999999996</v>
      </c>
      <c r="BK43">
        <v>0.68</v>
      </c>
      <c r="BL43">
        <v>3.37</v>
      </c>
      <c r="BM43" t="s">
        <v>82</v>
      </c>
      <c r="BN43">
        <v>43987.33</v>
      </c>
      <c r="BO43">
        <v>868010.4</v>
      </c>
      <c r="BP43">
        <v>700758.1</v>
      </c>
      <c r="BQ43">
        <v>10269400</v>
      </c>
      <c r="BR43">
        <v>1613393</v>
      </c>
      <c r="BS43">
        <v>151458.20000000001</v>
      </c>
      <c r="BT43">
        <v>8536097</v>
      </c>
      <c r="BU43">
        <v>177557.1</v>
      </c>
      <c r="BV43">
        <v>2868446</v>
      </c>
      <c r="BW43">
        <v>36866.42</v>
      </c>
      <c r="BX43">
        <v>1266266</v>
      </c>
      <c r="BY43">
        <v>8483081</v>
      </c>
      <c r="BZ43">
        <v>296.68</v>
      </c>
      <c r="CA43">
        <v>37.78</v>
      </c>
      <c r="CB43">
        <v>4530094</v>
      </c>
      <c r="CC43">
        <v>6717.35</v>
      </c>
      <c r="CD43">
        <v>62536.43</v>
      </c>
      <c r="CE43">
        <v>7425.5</v>
      </c>
      <c r="CF43">
        <v>29953.06</v>
      </c>
      <c r="CG43">
        <v>14080.68</v>
      </c>
      <c r="CH43">
        <v>18884.11</v>
      </c>
      <c r="CI43">
        <v>22376.94</v>
      </c>
      <c r="CJ43">
        <v>3700.15</v>
      </c>
      <c r="CK43">
        <v>47635.1</v>
      </c>
      <c r="CL43">
        <v>266765.59999999998</v>
      </c>
      <c r="CM43">
        <v>0</v>
      </c>
      <c r="CN43">
        <v>1.1100000000000001</v>
      </c>
      <c r="CO43">
        <v>93.34</v>
      </c>
      <c r="CP43">
        <v>177.79</v>
      </c>
      <c r="CQ43">
        <v>135.56</v>
      </c>
      <c r="CR43">
        <v>456033.9</v>
      </c>
      <c r="CS43">
        <v>2079971</v>
      </c>
      <c r="CT43">
        <v>120885.6</v>
      </c>
      <c r="CU43">
        <v>318909.5</v>
      </c>
      <c r="CV43">
        <v>2039386</v>
      </c>
      <c r="CW43">
        <v>2860266</v>
      </c>
      <c r="CX43">
        <v>991.18</v>
      </c>
      <c r="CY43">
        <v>817.84</v>
      </c>
      <c r="CZ43">
        <v>3894.82</v>
      </c>
    </row>
    <row r="44" spans="1:104" x14ac:dyDescent="0.2">
      <c r="A44" t="s">
        <v>181</v>
      </c>
      <c r="B44" t="s">
        <v>182</v>
      </c>
      <c r="D44" s="3">
        <v>44531</v>
      </c>
      <c r="E44" s="4">
        <v>0.82152777777777775</v>
      </c>
      <c r="F44">
        <v>3205</v>
      </c>
      <c r="G44" t="s">
        <v>77</v>
      </c>
      <c r="H44" t="s">
        <v>188</v>
      </c>
      <c r="I44">
        <v>-0.15060000000000001</v>
      </c>
      <c r="J44">
        <v>22.36</v>
      </c>
      <c r="K44">
        <v>89.86</v>
      </c>
      <c r="L44">
        <v>89.86</v>
      </c>
      <c r="M44">
        <v>33.79</v>
      </c>
      <c r="N44">
        <v>115.6</v>
      </c>
      <c r="O44">
        <v>107</v>
      </c>
      <c r="P44">
        <v>110.7</v>
      </c>
      <c r="Q44">
        <v>0.1231</v>
      </c>
      <c r="R44">
        <v>0.1696</v>
      </c>
      <c r="S44">
        <v>3.5960000000000001</v>
      </c>
      <c r="T44">
        <v>135.4</v>
      </c>
      <c r="U44">
        <v>139.19999999999999</v>
      </c>
      <c r="V44">
        <v>0.17430000000000001</v>
      </c>
      <c r="W44">
        <v>0.55110000000000003</v>
      </c>
      <c r="X44">
        <v>0.56100000000000005</v>
      </c>
      <c r="Y44">
        <v>3.4260000000000002</v>
      </c>
      <c r="Z44">
        <v>3.431</v>
      </c>
      <c r="AA44">
        <v>0.31740000000000002</v>
      </c>
      <c r="AB44">
        <v>-1.174E-2</v>
      </c>
      <c r="AC44">
        <v>1.1220000000000001</v>
      </c>
      <c r="AD44">
        <v>2.164E-2</v>
      </c>
      <c r="AE44">
        <v>3.4200000000000001E-2</v>
      </c>
      <c r="AF44">
        <v>0.72529999999999994</v>
      </c>
      <c r="AG44">
        <v>0.83320000000000005</v>
      </c>
      <c r="AH44">
        <v>0.85629999999999995</v>
      </c>
      <c r="AI44">
        <v>0.13919999999999999</v>
      </c>
      <c r="AJ44" t="s">
        <v>80</v>
      </c>
      <c r="AK44">
        <v>-0.15060000000000001</v>
      </c>
      <c r="AL44">
        <v>5.46</v>
      </c>
      <c r="AM44">
        <v>1.58</v>
      </c>
      <c r="AN44">
        <v>0.13</v>
      </c>
      <c r="AO44">
        <v>0.43</v>
      </c>
      <c r="AP44">
        <v>0.91</v>
      </c>
      <c r="AQ44">
        <v>3.06</v>
      </c>
      <c r="AR44">
        <v>1.1000000000000001</v>
      </c>
      <c r="AS44">
        <v>0.81</v>
      </c>
      <c r="AT44">
        <v>14.33</v>
      </c>
      <c r="AU44">
        <v>35.83</v>
      </c>
      <c r="AV44">
        <v>0.53</v>
      </c>
      <c r="AW44">
        <v>1.1299999999999999</v>
      </c>
      <c r="AX44">
        <v>0.26</v>
      </c>
      <c r="AY44">
        <v>7.06</v>
      </c>
      <c r="AZ44">
        <v>1.91</v>
      </c>
      <c r="BA44">
        <v>2.78</v>
      </c>
      <c r="BB44">
        <v>1.48</v>
      </c>
      <c r="BC44">
        <v>2.78</v>
      </c>
      <c r="BD44" t="s">
        <v>81</v>
      </c>
      <c r="BE44">
        <v>94.8</v>
      </c>
      <c r="BF44" t="s">
        <v>81</v>
      </c>
      <c r="BG44">
        <v>56.47</v>
      </c>
      <c r="BH44" t="s">
        <v>81</v>
      </c>
      <c r="BI44">
        <v>1.25</v>
      </c>
      <c r="BJ44">
        <v>1.35</v>
      </c>
      <c r="BK44">
        <v>0.26</v>
      </c>
      <c r="BL44">
        <v>2.66</v>
      </c>
      <c r="BM44" t="s">
        <v>82</v>
      </c>
      <c r="BN44">
        <v>44789.87</v>
      </c>
      <c r="BO44">
        <v>953153.9</v>
      </c>
      <c r="BP44">
        <v>1226926</v>
      </c>
      <c r="BQ44">
        <v>2751536</v>
      </c>
      <c r="BR44">
        <v>419834.7</v>
      </c>
      <c r="BS44">
        <v>1336604</v>
      </c>
      <c r="BT44">
        <v>525715.80000000005</v>
      </c>
      <c r="BU44">
        <v>10699.86</v>
      </c>
      <c r="BV44">
        <v>173726.5</v>
      </c>
      <c r="BW44">
        <v>37228.839999999997</v>
      </c>
      <c r="BX44">
        <v>1323366</v>
      </c>
      <c r="BY44">
        <v>8664869</v>
      </c>
      <c r="BZ44">
        <v>220.01</v>
      </c>
      <c r="CA44">
        <v>31.11</v>
      </c>
      <c r="CB44">
        <v>193730.6</v>
      </c>
      <c r="CC44">
        <v>121163.6</v>
      </c>
      <c r="CD44">
        <v>1090974</v>
      </c>
      <c r="CE44">
        <v>1710.16</v>
      </c>
      <c r="CF44">
        <v>11798.54</v>
      </c>
      <c r="CG44">
        <v>5566.83</v>
      </c>
      <c r="CH44">
        <v>17357.73</v>
      </c>
      <c r="CI44">
        <v>13276.59</v>
      </c>
      <c r="CJ44">
        <v>3701.64</v>
      </c>
      <c r="CK44">
        <v>50980.22</v>
      </c>
      <c r="CL44">
        <v>280956.3</v>
      </c>
      <c r="CM44">
        <v>1.1100000000000001</v>
      </c>
      <c r="CN44">
        <v>4.4400000000000004</v>
      </c>
      <c r="CO44">
        <v>88.89</v>
      </c>
      <c r="CP44">
        <v>80</v>
      </c>
      <c r="CQ44">
        <v>138.88999999999999</v>
      </c>
      <c r="CR44">
        <v>41496.379999999997</v>
      </c>
      <c r="CS44">
        <v>2130543</v>
      </c>
      <c r="CT44">
        <v>143663.29999999999</v>
      </c>
      <c r="CU44">
        <v>6960.93</v>
      </c>
      <c r="CV44">
        <v>44904.57</v>
      </c>
      <c r="CW44">
        <v>2882670</v>
      </c>
      <c r="CX44">
        <v>2026.9</v>
      </c>
      <c r="CY44">
        <v>1756.86</v>
      </c>
      <c r="CZ44">
        <v>8067.96</v>
      </c>
    </row>
    <row r="45" spans="1:104" x14ac:dyDescent="0.2">
      <c r="A45" t="s">
        <v>119</v>
      </c>
      <c r="B45" t="s">
        <v>110</v>
      </c>
      <c r="C45" t="s">
        <v>141</v>
      </c>
      <c r="D45" s="3">
        <v>44531</v>
      </c>
      <c r="E45" s="4">
        <v>0.8256944444444444</v>
      </c>
      <c r="F45">
        <v>1101</v>
      </c>
      <c r="G45" t="s">
        <v>77</v>
      </c>
      <c r="H45" t="s">
        <v>188</v>
      </c>
      <c r="I45">
        <v>-0.16220000000000001</v>
      </c>
      <c r="J45">
        <v>-1.3489999999999999E-3</v>
      </c>
      <c r="K45">
        <v>-4.1780000000000003E-3</v>
      </c>
      <c r="L45">
        <v>-3.5040000000000002E-2</v>
      </c>
      <c r="M45">
        <v>0.21820000000000001</v>
      </c>
      <c r="N45">
        <v>1.0589999999999999</v>
      </c>
      <c r="O45">
        <v>0.42049999999999998</v>
      </c>
      <c r="P45">
        <v>0.31190000000000001</v>
      </c>
      <c r="Q45">
        <v>-1.4590000000000001E-2</v>
      </c>
      <c r="R45">
        <v>7.4070000000000004E-3</v>
      </c>
      <c r="S45">
        <v>-2.4559999999999998E-3</v>
      </c>
      <c r="T45">
        <v>8.0769999999999995E-2</v>
      </c>
      <c r="U45">
        <v>7.6660000000000006E-2</v>
      </c>
      <c r="V45">
        <v>9.4209999999999997E-4</v>
      </c>
      <c r="W45">
        <v>-2.761E-3</v>
      </c>
      <c r="X45">
        <v>-2.1429999999999999E-3</v>
      </c>
      <c r="Y45">
        <v>-3.1210000000000002E-2</v>
      </c>
      <c r="Z45">
        <v>-6.1339999999999997E-3</v>
      </c>
      <c r="AA45" t="s">
        <v>79</v>
      </c>
      <c r="AB45">
        <v>-2.7130000000000001E-2</v>
      </c>
      <c r="AC45">
        <v>2.7240000000000002</v>
      </c>
      <c r="AD45">
        <v>2.9020000000000001E-3</v>
      </c>
      <c r="AE45">
        <v>1.6480000000000002E-2</v>
      </c>
      <c r="AF45">
        <v>7.3249999999999999E-3</v>
      </c>
      <c r="AG45">
        <v>2.9239999999999999E-3</v>
      </c>
      <c r="AH45">
        <v>7.9750000000000003E-4</v>
      </c>
      <c r="AI45">
        <v>7.2740000000000001E-4</v>
      </c>
      <c r="AJ45" t="s">
        <v>80</v>
      </c>
      <c r="AK45">
        <v>-0.16220000000000001</v>
      </c>
      <c r="AL45">
        <v>2.08</v>
      </c>
      <c r="AM45" t="s">
        <v>81</v>
      </c>
      <c r="AN45" t="s">
        <v>81</v>
      </c>
      <c r="AO45">
        <v>8.24</v>
      </c>
      <c r="AP45">
        <v>10.59</v>
      </c>
      <c r="AQ45">
        <v>10.35</v>
      </c>
      <c r="AR45" t="s">
        <v>81</v>
      </c>
      <c r="AS45">
        <v>20.63</v>
      </c>
      <c r="AT45">
        <v>78.62</v>
      </c>
      <c r="AU45" t="s">
        <v>81</v>
      </c>
      <c r="AV45">
        <v>66.16</v>
      </c>
      <c r="AW45">
        <v>31.43</v>
      </c>
      <c r="AX45">
        <v>36.51</v>
      </c>
      <c r="AY45" t="s">
        <v>81</v>
      </c>
      <c r="AZ45">
        <v>91.09</v>
      </c>
      <c r="BA45">
        <v>60.71</v>
      </c>
      <c r="BB45">
        <v>19.61</v>
      </c>
      <c r="BC45" t="s">
        <v>81</v>
      </c>
      <c r="BE45">
        <v>38.15</v>
      </c>
      <c r="BF45" t="s">
        <v>81</v>
      </c>
      <c r="BG45" t="s">
        <v>81</v>
      </c>
      <c r="BH45" t="s">
        <v>81</v>
      </c>
      <c r="BI45">
        <v>11.23</v>
      </c>
      <c r="BJ45">
        <v>86.73</v>
      </c>
      <c r="BK45">
        <v>85.94</v>
      </c>
      <c r="BL45">
        <v>69.81</v>
      </c>
      <c r="BM45" t="s">
        <v>82</v>
      </c>
      <c r="BN45">
        <v>44431.78</v>
      </c>
      <c r="BO45">
        <v>964658.3</v>
      </c>
      <c r="BP45">
        <v>237815.8</v>
      </c>
      <c r="BQ45">
        <v>27484.07</v>
      </c>
      <c r="BR45">
        <v>5065.49</v>
      </c>
      <c r="BS45">
        <v>32985.519999999997</v>
      </c>
      <c r="BT45">
        <v>18098.71</v>
      </c>
      <c r="BU45">
        <v>424.47</v>
      </c>
      <c r="BV45">
        <v>9771.41</v>
      </c>
      <c r="BW45">
        <v>36932.86</v>
      </c>
      <c r="BX45">
        <v>1301036</v>
      </c>
      <c r="BY45">
        <v>8708956</v>
      </c>
      <c r="BZ45">
        <v>55.56</v>
      </c>
      <c r="CA45">
        <v>7.78</v>
      </c>
      <c r="CB45">
        <v>1479.02</v>
      </c>
      <c r="CC45">
        <v>133.34</v>
      </c>
      <c r="CD45">
        <v>1009.05</v>
      </c>
      <c r="CE45">
        <v>97.78</v>
      </c>
      <c r="CF45">
        <v>258.89999999999998</v>
      </c>
      <c r="CG45">
        <v>95.56</v>
      </c>
      <c r="CH45">
        <v>106.67</v>
      </c>
      <c r="CI45">
        <v>1320.11</v>
      </c>
      <c r="CJ45">
        <v>3764.24</v>
      </c>
      <c r="CK45">
        <v>50410.11</v>
      </c>
      <c r="CL45">
        <v>281805.8</v>
      </c>
      <c r="CM45">
        <v>0</v>
      </c>
      <c r="CN45">
        <v>1.1100000000000001</v>
      </c>
      <c r="CO45">
        <v>103.34</v>
      </c>
      <c r="CP45">
        <v>70</v>
      </c>
      <c r="CQ45">
        <v>132.22999999999999</v>
      </c>
      <c r="CR45">
        <v>1222.32</v>
      </c>
      <c r="CS45">
        <v>2119011</v>
      </c>
      <c r="CT45">
        <v>145214.9</v>
      </c>
      <c r="CU45">
        <v>57.78</v>
      </c>
      <c r="CV45">
        <v>287.79000000000002</v>
      </c>
      <c r="CW45">
        <v>2864294</v>
      </c>
      <c r="CX45">
        <v>41.11</v>
      </c>
      <c r="CY45">
        <v>37.78</v>
      </c>
      <c r="CZ45">
        <v>131.12</v>
      </c>
    </row>
    <row r="46" spans="1:104" x14ac:dyDescent="0.2">
      <c r="A46" t="s">
        <v>144</v>
      </c>
      <c r="B46" t="s">
        <v>140</v>
      </c>
      <c r="D46" s="3">
        <v>44531</v>
      </c>
      <c r="E46" s="4">
        <v>0.82916666666666661</v>
      </c>
      <c r="F46">
        <v>4508</v>
      </c>
      <c r="G46" t="s">
        <v>77</v>
      </c>
      <c r="H46" t="s">
        <v>188</v>
      </c>
      <c r="I46">
        <v>1.9330000000000001</v>
      </c>
      <c r="J46">
        <v>2183</v>
      </c>
      <c r="K46">
        <v>866.1</v>
      </c>
      <c r="L46">
        <v>873</v>
      </c>
      <c r="M46">
        <v>16.28</v>
      </c>
      <c r="N46">
        <v>2573</v>
      </c>
      <c r="O46">
        <v>2818</v>
      </c>
      <c r="P46">
        <v>2920</v>
      </c>
      <c r="Q46">
        <v>1.851</v>
      </c>
      <c r="R46">
        <v>1.863</v>
      </c>
      <c r="S46">
        <v>4.4720000000000004</v>
      </c>
      <c r="T46">
        <v>9.1869999999999994</v>
      </c>
      <c r="U46">
        <v>9.6479999999999997</v>
      </c>
      <c r="V46">
        <v>6.9139999999999997</v>
      </c>
      <c r="W46">
        <v>2.5259999999999998</v>
      </c>
      <c r="X46">
        <v>2.5670000000000002</v>
      </c>
      <c r="Y46">
        <v>8.9499999999999993</v>
      </c>
      <c r="Z46">
        <v>12.75</v>
      </c>
      <c r="AA46">
        <v>3.1429999999999998</v>
      </c>
      <c r="AB46">
        <v>1.1359999999999999</v>
      </c>
      <c r="AC46">
        <v>2.2240000000000002</v>
      </c>
      <c r="AD46">
        <v>1.173</v>
      </c>
      <c r="AE46">
        <v>1.381</v>
      </c>
      <c r="AF46">
        <v>38.409999999999997</v>
      </c>
      <c r="AG46">
        <v>60.23</v>
      </c>
      <c r="AH46">
        <v>61.18</v>
      </c>
      <c r="AI46">
        <v>2.194</v>
      </c>
      <c r="AJ46" t="s">
        <v>80</v>
      </c>
      <c r="AK46">
        <v>1.9330000000000001</v>
      </c>
      <c r="AL46">
        <v>24.04</v>
      </c>
      <c r="AM46">
        <v>15.74</v>
      </c>
      <c r="AN46">
        <v>16.03</v>
      </c>
      <c r="AO46">
        <v>15.75</v>
      </c>
      <c r="AP46">
        <v>16.16</v>
      </c>
      <c r="AQ46">
        <v>2.21</v>
      </c>
      <c r="AR46">
        <v>15.96</v>
      </c>
      <c r="AS46">
        <v>15.74</v>
      </c>
      <c r="AT46">
        <v>3.45</v>
      </c>
      <c r="AU46">
        <v>4.1399999999999997</v>
      </c>
      <c r="AV46">
        <v>16.12</v>
      </c>
      <c r="AW46">
        <v>2.17</v>
      </c>
      <c r="AX46">
        <v>1.4</v>
      </c>
      <c r="AY46">
        <v>14.59</v>
      </c>
      <c r="AZ46">
        <v>14.99</v>
      </c>
      <c r="BA46">
        <v>16.28</v>
      </c>
      <c r="BB46">
        <v>15.14</v>
      </c>
      <c r="BC46">
        <v>15.65</v>
      </c>
      <c r="BD46">
        <v>86.64</v>
      </c>
      <c r="BE46">
        <v>7.42</v>
      </c>
      <c r="BF46">
        <v>92.85</v>
      </c>
      <c r="BG46">
        <v>14.31</v>
      </c>
      <c r="BH46">
        <v>23.16</v>
      </c>
      <c r="BI46">
        <v>14.96</v>
      </c>
      <c r="BJ46">
        <v>16.079999999999998</v>
      </c>
      <c r="BK46">
        <v>16.09</v>
      </c>
      <c r="BL46">
        <v>16.2</v>
      </c>
      <c r="BM46" t="s">
        <v>82</v>
      </c>
      <c r="BN46">
        <v>128607.9</v>
      </c>
      <c r="BO46">
        <v>848586.8</v>
      </c>
      <c r="BP46">
        <v>83789010</v>
      </c>
      <c r="BQ46">
        <v>22713890</v>
      </c>
      <c r="BR46">
        <v>3486337</v>
      </c>
      <c r="BS46">
        <v>567556.30000000005</v>
      </c>
      <c r="BT46">
        <v>11335000</v>
      </c>
      <c r="BU46">
        <v>235189.8</v>
      </c>
      <c r="BV46">
        <v>3757047</v>
      </c>
      <c r="BW46">
        <v>37624.67</v>
      </c>
      <c r="BX46">
        <v>1314587</v>
      </c>
      <c r="BY46">
        <v>7614847</v>
      </c>
      <c r="BZ46">
        <v>2302.48</v>
      </c>
      <c r="CA46">
        <v>277.79000000000002</v>
      </c>
      <c r="CB46">
        <v>207864.4</v>
      </c>
      <c r="CC46">
        <v>8367.15</v>
      </c>
      <c r="CD46">
        <v>75422.64</v>
      </c>
      <c r="CE46">
        <v>55281.36</v>
      </c>
      <c r="CF46">
        <v>45428.12</v>
      </c>
      <c r="CG46">
        <v>21473.34</v>
      </c>
      <c r="CH46">
        <v>38542.639999999999</v>
      </c>
      <c r="CI46">
        <v>39213.39</v>
      </c>
      <c r="CJ46">
        <v>3799.81</v>
      </c>
      <c r="CK46">
        <v>51119.6</v>
      </c>
      <c r="CL46">
        <v>244768.4</v>
      </c>
      <c r="CM46">
        <v>11.11</v>
      </c>
      <c r="CN46">
        <v>251.12</v>
      </c>
      <c r="CO46">
        <v>100</v>
      </c>
      <c r="CP46">
        <v>632.26</v>
      </c>
      <c r="CQ46">
        <v>583.37</v>
      </c>
      <c r="CR46">
        <v>1849271</v>
      </c>
      <c r="CS46">
        <v>1847673</v>
      </c>
      <c r="CT46">
        <v>126054.39999999999</v>
      </c>
      <c r="CU46">
        <v>427085.5</v>
      </c>
      <c r="CV46">
        <v>2720998</v>
      </c>
      <c r="CW46">
        <v>2505700</v>
      </c>
      <c r="CX46">
        <v>27544.25</v>
      </c>
      <c r="CY46">
        <v>23075.54</v>
      </c>
      <c r="CZ46">
        <v>107615.7</v>
      </c>
    </row>
    <row r="47" spans="1:104" x14ac:dyDescent="0.2">
      <c r="A47" t="s">
        <v>132</v>
      </c>
      <c r="B47" t="s">
        <v>129</v>
      </c>
      <c r="D47" s="3">
        <v>44531</v>
      </c>
      <c r="E47" s="4">
        <v>0.83263888888888893</v>
      </c>
      <c r="F47">
        <v>3508</v>
      </c>
      <c r="G47" t="s">
        <v>77</v>
      </c>
      <c r="H47" t="s">
        <v>188</v>
      </c>
      <c r="I47">
        <v>26.46</v>
      </c>
      <c r="J47">
        <v>259.8</v>
      </c>
      <c r="K47">
        <v>118.9</v>
      </c>
      <c r="L47">
        <v>118.1</v>
      </c>
      <c r="M47">
        <v>27.06</v>
      </c>
      <c r="N47">
        <v>314.8</v>
      </c>
      <c r="O47">
        <v>299.89999999999998</v>
      </c>
      <c r="P47">
        <v>306.10000000000002</v>
      </c>
      <c r="Q47">
        <v>5.1509999999999998</v>
      </c>
      <c r="R47">
        <v>5.41</v>
      </c>
      <c r="S47">
        <v>5.4089999999999998</v>
      </c>
      <c r="T47">
        <v>25.8</v>
      </c>
      <c r="U47">
        <v>26.81</v>
      </c>
      <c r="V47">
        <v>5.1970000000000001</v>
      </c>
      <c r="W47">
        <v>5.2640000000000002</v>
      </c>
      <c r="X47">
        <v>5.258</v>
      </c>
      <c r="Y47">
        <v>26.49</v>
      </c>
      <c r="Z47">
        <v>26.72</v>
      </c>
      <c r="AA47">
        <v>4.0919999999999996</v>
      </c>
      <c r="AB47">
        <v>4.9729999999999999</v>
      </c>
      <c r="AC47">
        <v>7.7610000000000001</v>
      </c>
      <c r="AD47">
        <v>4.9450000000000003</v>
      </c>
      <c r="AE47">
        <v>4.9880000000000004</v>
      </c>
      <c r="AF47">
        <v>26.88</v>
      </c>
      <c r="AG47">
        <v>5.4029999999999996</v>
      </c>
      <c r="AH47">
        <v>5.5209999999999999</v>
      </c>
      <c r="AI47">
        <v>5.3840000000000003</v>
      </c>
      <c r="AJ47" t="s">
        <v>80</v>
      </c>
      <c r="AK47">
        <v>26.46</v>
      </c>
      <c r="AL47">
        <v>1.83</v>
      </c>
      <c r="AM47">
        <v>0.37</v>
      </c>
      <c r="AN47">
        <v>0.51</v>
      </c>
      <c r="AO47">
        <v>0.5</v>
      </c>
      <c r="AP47">
        <v>0.86</v>
      </c>
      <c r="AQ47">
        <v>2.31</v>
      </c>
      <c r="AR47">
        <v>0.49</v>
      </c>
      <c r="AS47">
        <v>0.28999999999999998</v>
      </c>
      <c r="AT47">
        <v>1.25</v>
      </c>
      <c r="AU47">
        <v>4.28</v>
      </c>
      <c r="AV47">
        <v>0.61</v>
      </c>
      <c r="AW47">
        <v>0.95</v>
      </c>
      <c r="AX47">
        <v>1.17</v>
      </c>
      <c r="AY47">
        <v>0.37</v>
      </c>
      <c r="AZ47">
        <v>1.23</v>
      </c>
      <c r="BA47">
        <v>0.78</v>
      </c>
      <c r="BB47">
        <v>0.24</v>
      </c>
      <c r="BC47">
        <v>1.8</v>
      </c>
      <c r="BD47" t="s">
        <v>81</v>
      </c>
      <c r="BE47">
        <v>5.94</v>
      </c>
      <c r="BF47">
        <v>11.59</v>
      </c>
      <c r="BG47">
        <v>2.9</v>
      </c>
      <c r="BH47">
        <v>1.97</v>
      </c>
      <c r="BI47">
        <v>0.52</v>
      </c>
      <c r="BJ47">
        <v>0.51</v>
      </c>
      <c r="BK47">
        <v>0.49</v>
      </c>
      <c r="BL47">
        <v>0.63</v>
      </c>
      <c r="BM47" t="s">
        <v>82</v>
      </c>
      <c r="BN47">
        <v>1370599</v>
      </c>
      <c r="BO47">
        <v>958299.4</v>
      </c>
      <c r="BP47">
        <v>11722170</v>
      </c>
      <c r="BQ47">
        <v>3624623</v>
      </c>
      <c r="BR47">
        <v>549153.9</v>
      </c>
      <c r="BS47">
        <v>1073396</v>
      </c>
      <c r="BT47">
        <v>1422962</v>
      </c>
      <c r="BU47">
        <v>29256.87</v>
      </c>
      <c r="BV47">
        <v>463129.3</v>
      </c>
      <c r="BW47">
        <v>37450.17</v>
      </c>
      <c r="BX47">
        <v>1337583</v>
      </c>
      <c r="BY47">
        <v>8649868</v>
      </c>
      <c r="BZ47">
        <v>6244.89</v>
      </c>
      <c r="CA47">
        <v>790.05</v>
      </c>
      <c r="CB47">
        <v>290069.40000000002</v>
      </c>
      <c r="CC47">
        <v>23277.22</v>
      </c>
      <c r="CD47">
        <v>212527.7</v>
      </c>
      <c r="CE47">
        <v>48161.39</v>
      </c>
      <c r="CF47">
        <v>109363.5</v>
      </c>
      <c r="CG47">
        <v>50904.47</v>
      </c>
      <c r="CH47">
        <v>131702.9</v>
      </c>
      <c r="CI47">
        <v>93767.41</v>
      </c>
      <c r="CJ47">
        <v>3750.16</v>
      </c>
      <c r="CK47">
        <v>51783.39</v>
      </c>
      <c r="CL47">
        <v>279373.09999999998</v>
      </c>
      <c r="CM47">
        <v>14.44</v>
      </c>
      <c r="CN47">
        <v>1086.75</v>
      </c>
      <c r="CO47">
        <v>143.34</v>
      </c>
      <c r="CP47">
        <v>2449.1999999999998</v>
      </c>
      <c r="CQ47">
        <v>2124.6799999999998</v>
      </c>
      <c r="CR47">
        <v>1500189</v>
      </c>
      <c r="CS47">
        <v>2115715</v>
      </c>
      <c r="CT47">
        <v>144047.20000000001</v>
      </c>
      <c r="CU47">
        <v>44645.919999999998</v>
      </c>
      <c r="CV47">
        <v>286143.7</v>
      </c>
      <c r="CW47">
        <v>2850384</v>
      </c>
      <c r="CX47">
        <v>79578.69</v>
      </c>
      <c r="CY47">
        <v>64931.46</v>
      </c>
      <c r="CZ47">
        <v>305269.2</v>
      </c>
    </row>
    <row r="48" spans="1:104" x14ac:dyDescent="0.2">
      <c r="A48" t="s">
        <v>121</v>
      </c>
      <c r="B48" t="s">
        <v>110</v>
      </c>
      <c r="D48" s="3">
        <v>44531</v>
      </c>
      <c r="E48" s="4">
        <v>0.83680555555555547</v>
      </c>
      <c r="F48">
        <v>1101</v>
      </c>
      <c r="G48" t="s">
        <v>77</v>
      </c>
      <c r="H48" t="s">
        <v>188</v>
      </c>
      <c r="I48">
        <v>-0.13469999999999999</v>
      </c>
      <c r="J48">
        <v>6.0970000000000003E-2</v>
      </c>
      <c r="K48">
        <v>4.6550000000000003E-3</v>
      </c>
      <c r="L48">
        <v>-3.2130000000000001E-3</v>
      </c>
      <c r="M48">
        <v>0.1777</v>
      </c>
      <c r="N48">
        <v>0.67949999999999999</v>
      </c>
      <c r="O48">
        <v>0.1237</v>
      </c>
      <c r="P48">
        <v>6.1760000000000002E-2</v>
      </c>
      <c r="Q48">
        <v>-4.2379999999999996E-3</v>
      </c>
      <c r="R48">
        <v>-8.0420000000000005E-3</v>
      </c>
      <c r="S48">
        <v>-1.9610000000000001E-3</v>
      </c>
      <c r="T48">
        <v>1.685E-2</v>
      </c>
      <c r="U48">
        <v>1.8120000000000001E-2</v>
      </c>
      <c r="V48">
        <v>1.2210000000000001E-4</v>
      </c>
      <c r="W48">
        <v>-3.7130000000000002E-3</v>
      </c>
      <c r="X48">
        <v>-2.1580000000000002E-3</v>
      </c>
      <c r="Y48">
        <v>-2.9260000000000001E-2</v>
      </c>
      <c r="Z48">
        <v>7.0899999999999999E-3</v>
      </c>
      <c r="AA48" t="s">
        <v>79</v>
      </c>
      <c r="AB48">
        <v>-7.6559999999999996E-3</v>
      </c>
      <c r="AC48">
        <v>3.153</v>
      </c>
      <c r="AD48">
        <v>-3.0329999999999999E-2</v>
      </c>
      <c r="AE48">
        <v>-1.362E-2</v>
      </c>
      <c r="AF48">
        <v>7.2259999999999998E-3</v>
      </c>
      <c r="AG48">
        <v>2.6879999999999999E-3</v>
      </c>
      <c r="AH48">
        <v>7.3709999999999997E-4</v>
      </c>
      <c r="AI48">
        <v>5.4169999999999999E-4</v>
      </c>
      <c r="AJ48" t="s">
        <v>80</v>
      </c>
      <c r="AK48">
        <v>-0.13469999999999999</v>
      </c>
      <c r="AL48">
        <v>1.61</v>
      </c>
      <c r="AM48">
        <v>19.14</v>
      </c>
      <c r="AN48" t="s">
        <v>81</v>
      </c>
      <c r="AO48" t="s">
        <v>81</v>
      </c>
      <c r="AP48">
        <v>7.61</v>
      </c>
      <c r="AQ48">
        <v>2.2000000000000002</v>
      </c>
      <c r="AR48" t="s">
        <v>81</v>
      </c>
      <c r="AS48" t="s">
        <v>81</v>
      </c>
      <c r="AT48" t="s">
        <v>81</v>
      </c>
      <c r="AU48" t="s">
        <v>81</v>
      </c>
      <c r="AV48">
        <v>36.659999999999997</v>
      </c>
      <c r="AW48">
        <v>78.75</v>
      </c>
      <c r="AX48">
        <v>71.14</v>
      </c>
      <c r="AY48" t="s">
        <v>81</v>
      </c>
      <c r="AZ48">
        <v>29.49</v>
      </c>
      <c r="BA48">
        <v>46.71</v>
      </c>
      <c r="BB48">
        <v>4.83</v>
      </c>
      <c r="BC48" t="s">
        <v>81</v>
      </c>
      <c r="BE48">
        <v>95.98</v>
      </c>
      <c r="BF48">
        <v>91.21</v>
      </c>
      <c r="BG48" t="s">
        <v>81</v>
      </c>
      <c r="BH48" t="s">
        <v>81</v>
      </c>
      <c r="BI48">
        <v>11.26</v>
      </c>
      <c r="BJ48">
        <v>43.86</v>
      </c>
      <c r="BK48" t="s">
        <v>81</v>
      </c>
      <c r="BL48">
        <v>57.89</v>
      </c>
      <c r="BM48" t="s">
        <v>82</v>
      </c>
      <c r="BN48">
        <v>45605.5</v>
      </c>
      <c r="BO48">
        <v>967340</v>
      </c>
      <c r="BP48">
        <v>239539.8</v>
      </c>
      <c r="BQ48">
        <v>27629.91</v>
      </c>
      <c r="BR48">
        <v>5188.88</v>
      </c>
      <c r="BS48">
        <v>31257.29</v>
      </c>
      <c r="BT48">
        <v>16702.41</v>
      </c>
      <c r="BU48">
        <v>394.46</v>
      </c>
      <c r="BV48">
        <v>9355.5300000000007</v>
      </c>
      <c r="BW48">
        <v>36933.980000000003</v>
      </c>
      <c r="BX48">
        <v>1323488</v>
      </c>
      <c r="BY48">
        <v>8669417</v>
      </c>
      <c r="BZ48">
        <v>67.78</v>
      </c>
      <c r="CA48">
        <v>5.56</v>
      </c>
      <c r="CB48">
        <v>1497.9</v>
      </c>
      <c r="CC48">
        <v>76.67</v>
      </c>
      <c r="CD48">
        <v>578.91999999999996</v>
      </c>
      <c r="CE48">
        <v>90</v>
      </c>
      <c r="CF48">
        <v>238.9</v>
      </c>
      <c r="CG48">
        <v>95.56</v>
      </c>
      <c r="CH48">
        <v>116.67</v>
      </c>
      <c r="CI48">
        <v>1366.78</v>
      </c>
      <c r="CJ48">
        <v>3798.32</v>
      </c>
      <c r="CK48">
        <v>51327.79</v>
      </c>
      <c r="CL48">
        <v>281991.8</v>
      </c>
      <c r="CM48">
        <v>0</v>
      </c>
      <c r="CN48">
        <v>5.56</v>
      </c>
      <c r="CO48">
        <v>107.78</v>
      </c>
      <c r="CP48">
        <v>55.56</v>
      </c>
      <c r="CQ48">
        <v>120.01</v>
      </c>
      <c r="CR48">
        <v>1217.8800000000001</v>
      </c>
      <c r="CS48">
        <v>2111413</v>
      </c>
      <c r="CT48">
        <v>145601.1</v>
      </c>
      <c r="CU48">
        <v>55.56</v>
      </c>
      <c r="CV48">
        <v>283.35000000000002</v>
      </c>
      <c r="CW48">
        <v>2860356</v>
      </c>
      <c r="CX48">
        <v>20</v>
      </c>
      <c r="CY48">
        <v>24.45</v>
      </c>
      <c r="CZ48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75BD-309C-1846-950F-1A91760D80D2}">
  <dimension ref="B2:Z47"/>
  <sheetViews>
    <sheetView workbookViewId="0">
      <selection activeCell="A18" sqref="A18:XFD18"/>
    </sheetView>
  </sheetViews>
  <sheetFormatPr baseColWidth="10" defaultRowHeight="16" x14ac:dyDescent="0.2"/>
  <cols>
    <col min="2" max="2" width="11.6640625" bestFit="1" customWidth="1"/>
    <col min="3" max="4" width="10.83203125" style="1"/>
    <col min="5" max="5" width="11.6640625" bestFit="1" customWidth="1"/>
    <col min="6" max="6" width="13.1640625" bestFit="1" customWidth="1"/>
    <col min="7" max="7" width="12.83203125" bestFit="1" customWidth="1"/>
    <col min="8" max="8" width="11.6640625" bestFit="1" customWidth="1"/>
    <col min="9" max="9" width="14.6640625" bestFit="1" customWidth="1"/>
    <col min="10" max="11" width="11.1640625" bestFit="1" customWidth="1"/>
    <col min="12" max="12" width="12.6640625" bestFit="1" customWidth="1"/>
    <col min="13" max="19" width="11.1640625" bestFit="1" customWidth="1"/>
  </cols>
  <sheetData>
    <row r="2" spans="2:19" ht="17" x14ac:dyDescent="0.2">
      <c r="E2" s="46" t="s">
        <v>189</v>
      </c>
      <c r="F2" s="46" t="s">
        <v>190</v>
      </c>
      <c r="G2" s="46" t="s">
        <v>191</v>
      </c>
      <c r="H2" s="46" t="s">
        <v>192</v>
      </c>
      <c r="I2" s="46" t="s">
        <v>193</v>
      </c>
      <c r="J2" s="46" t="s">
        <v>194</v>
      </c>
      <c r="K2" s="46" t="s">
        <v>195</v>
      </c>
      <c r="L2" s="46" t="s">
        <v>196</v>
      </c>
      <c r="M2" s="46" t="s">
        <v>197</v>
      </c>
      <c r="N2" s="46" t="s">
        <v>198</v>
      </c>
      <c r="O2" s="46" t="s">
        <v>199</v>
      </c>
      <c r="P2" s="46" t="s">
        <v>200</v>
      </c>
      <c r="Q2" s="46" t="s">
        <v>201</v>
      </c>
      <c r="R2" s="46" t="s">
        <v>202</v>
      </c>
      <c r="S2" s="46" t="s">
        <v>203</v>
      </c>
    </row>
    <row r="3" spans="2:19" x14ac:dyDescent="0.2">
      <c r="B3" t="s">
        <v>204</v>
      </c>
      <c r="C3" s="1" t="s">
        <v>149</v>
      </c>
      <c r="D3" s="1" t="s">
        <v>78</v>
      </c>
      <c r="E3">
        <v>-0.88408425013579006</v>
      </c>
      <c r="F3">
        <v>20.489224507283637</v>
      </c>
      <c r="G3">
        <v>12.527965190723542</v>
      </c>
      <c r="H3">
        <v>12.846790652164112</v>
      </c>
      <c r="I3">
        <v>1230.2911923824315</v>
      </c>
      <c r="J3">
        <v>3.7058771282739098</v>
      </c>
      <c r="K3">
        <v>0.58729525441243668</v>
      </c>
      <c r="L3">
        <v>12.837413432709976</v>
      </c>
      <c r="M3">
        <v>4.9661754229095711</v>
      </c>
      <c r="N3">
        <v>1.1365189978410877</v>
      </c>
      <c r="O3">
        <v>6.7272172363960099</v>
      </c>
      <c r="P3">
        <v>0.29782048986330811</v>
      </c>
      <c r="Q3">
        <v>0.73751831006766955</v>
      </c>
      <c r="R3">
        <v>0.19785933048223558</v>
      </c>
      <c r="S3">
        <v>6.3239967998682312E-2</v>
      </c>
    </row>
    <row r="5" spans="2:19" x14ac:dyDescent="0.2">
      <c r="B5" t="s">
        <v>205</v>
      </c>
      <c r="C5" s="1" t="s">
        <v>151</v>
      </c>
      <c r="D5" s="1" t="s">
        <v>78</v>
      </c>
      <c r="E5" s="17">
        <v>150.13178640379101</v>
      </c>
      <c r="F5" s="17">
        <v>52065.095908835661</v>
      </c>
      <c r="G5" s="17">
        <v>139118.74642307413</v>
      </c>
      <c r="H5" s="17">
        <v>24728.705290034151</v>
      </c>
      <c r="I5" s="17">
        <v>2669079.8619931922</v>
      </c>
      <c r="J5" s="17">
        <v>7683.8106532125566</v>
      </c>
      <c r="K5" s="17">
        <v>4231.7922592569321</v>
      </c>
      <c r="L5" s="17">
        <v>331973.53275205818</v>
      </c>
      <c r="M5" s="17">
        <v>2287.4210626614645</v>
      </c>
      <c r="N5" s="17">
        <v>2733.6390618801511</v>
      </c>
      <c r="O5" s="17">
        <v>9531.9759833098105</v>
      </c>
      <c r="P5" s="17">
        <v>267.09786619898671</v>
      </c>
      <c r="Q5" s="17">
        <v>10342.130648557923</v>
      </c>
      <c r="R5" s="17">
        <v>4339.390925735197</v>
      </c>
      <c r="S5" s="17">
        <v>145.3847864121025</v>
      </c>
    </row>
    <row r="6" spans="2:19" x14ac:dyDescent="0.2">
      <c r="B6" t="s">
        <v>206</v>
      </c>
      <c r="C6" s="1" t="s">
        <v>153</v>
      </c>
      <c r="D6" s="1" t="s">
        <v>78</v>
      </c>
      <c r="E6" s="17">
        <v>39.405318557499669</v>
      </c>
      <c r="F6" s="17">
        <v>101597.13195337463</v>
      </c>
      <c r="G6" s="17">
        <v>105257.06866150153</v>
      </c>
      <c r="H6" s="17">
        <v>9509.0577805593457</v>
      </c>
      <c r="I6" s="17">
        <v>1538528.9495274208</v>
      </c>
      <c r="J6" s="17">
        <v>1366.3763710340443</v>
      </c>
      <c r="K6" s="17">
        <v>2334.9040665735529</v>
      </c>
      <c r="L6" s="17">
        <v>81331.926847264534</v>
      </c>
      <c r="M6" s="17">
        <v>865.50725486630677</v>
      </c>
      <c r="N6" s="17">
        <v>1771.6804731562459</v>
      </c>
      <c r="O6" s="17">
        <v>6892.8808003056693</v>
      </c>
      <c r="P6" s="17">
        <v>663.60074646797261</v>
      </c>
      <c r="Q6" s="17">
        <v>7475.759609377732</v>
      </c>
      <c r="R6" s="17">
        <v>2241.3723506991987</v>
      </c>
      <c r="S6" s="17">
        <v>116.84686823723672</v>
      </c>
    </row>
    <row r="7" spans="2:19" x14ac:dyDescent="0.2">
      <c r="B7" t="s">
        <v>207</v>
      </c>
      <c r="C7" s="1" t="s">
        <v>155</v>
      </c>
      <c r="D7" s="1" t="s">
        <v>78</v>
      </c>
      <c r="E7" s="17">
        <v>-40.709180701788171</v>
      </c>
      <c r="F7" s="17">
        <v>99665.62432735812</v>
      </c>
      <c r="G7" s="17">
        <v>97741.013151151492</v>
      </c>
      <c r="H7" s="17">
        <v>7574.1976542106186</v>
      </c>
      <c r="I7" s="17">
        <v>1728495.7335678462</v>
      </c>
      <c r="J7" s="17">
        <v>856.33016257800978</v>
      </c>
      <c r="K7" s="17">
        <v>1888.067926025484</v>
      </c>
      <c r="L7" s="17">
        <v>64133.404067897885</v>
      </c>
      <c r="M7" s="17">
        <v>754.25268373869653</v>
      </c>
      <c r="N7" s="17">
        <v>1252.2153728736757</v>
      </c>
      <c r="O7" s="17">
        <v>6245.2414559565523</v>
      </c>
      <c r="P7" s="17">
        <v>1265.6145646067598</v>
      </c>
      <c r="Q7" s="17">
        <v>6576.5669242655404</v>
      </c>
      <c r="R7" s="17">
        <v>2124.3809438635121</v>
      </c>
      <c r="S7" s="17">
        <v>102.75961950936119</v>
      </c>
    </row>
    <row r="8" spans="2:19" x14ac:dyDescent="0.2">
      <c r="B8" t="s">
        <v>208</v>
      </c>
      <c r="C8" s="1" t="s">
        <v>157</v>
      </c>
      <c r="D8" s="1" t="s">
        <v>78</v>
      </c>
      <c r="E8" s="17">
        <v>-1955.5167971606422</v>
      </c>
      <c r="F8" s="17">
        <v>1047399.3101601161</v>
      </c>
      <c r="G8" s="17">
        <v>1022225.410270531</v>
      </c>
      <c r="H8" s="17">
        <v>180509.2428148285</v>
      </c>
      <c r="I8" s="17">
        <v>19619134.438538976</v>
      </c>
      <c r="J8" s="17">
        <v>11823.479210436299</v>
      </c>
      <c r="K8" s="17">
        <v>20062.772838232486</v>
      </c>
      <c r="L8" s="17">
        <v>740979.29920901824</v>
      </c>
      <c r="M8" s="17">
        <v>9727.0298425823221</v>
      </c>
      <c r="N8" s="17">
        <v>13870.406152277976</v>
      </c>
      <c r="O8" s="17">
        <v>69991.695430715394</v>
      </c>
      <c r="P8" s="17">
        <v>15828.605414180951</v>
      </c>
      <c r="Q8" s="17">
        <v>64172.81037427031</v>
      </c>
      <c r="R8" s="17">
        <v>22739.047277313792</v>
      </c>
      <c r="S8" s="17">
        <v>1598.5426429886563</v>
      </c>
    </row>
    <row r="9" spans="2:19" x14ac:dyDescent="0.2">
      <c r="B9" t="s">
        <v>209</v>
      </c>
      <c r="C9" s="1" t="s">
        <v>159</v>
      </c>
      <c r="D9" s="1" t="s">
        <v>78</v>
      </c>
      <c r="E9" s="17">
        <v>4.1276155462386948</v>
      </c>
      <c r="F9" s="17">
        <v>119494.80435731518</v>
      </c>
      <c r="G9" s="17">
        <v>114814.6924877764</v>
      </c>
      <c r="H9" s="17">
        <v>22962.938497555278</v>
      </c>
      <c r="I9" s="17">
        <v>1349330.9545943018</v>
      </c>
      <c r="J9" s="17">
        <v>466.5524507867504</v>
      </c>
      <c r="K9" s="17">
        <v>1920.6692867198169</v>
      </c>
      <c r="L9" s="17">
        <v>55207.085858468658</v>
      </c>
      <c r="M9" s="17">
        <v>530.97996483494683</v>
      </c>
      <c r="N9" s="17">
        <v>1173.0670010662172</v>
      </c>
      <c r="O9" s="17">
        <v>5516.4539386927399</v>
      </c>
      <c r="P9" s="17">
        <v>405.95411917726767</v>
      </c>
      <c r="Q9" s="17">
        <v>7378.7737787273982</v>
      </c>
      <c r="R9" s="17">
        <v>2576.4927551915516</v>
      </c>
      <c r="S9" s="17">
        <v>137.12119971012362</v>
      </c>
    </row>
    <row r="10" spans="2:19" x14ac:dyDescent="0.2">
      <c r="B10" t="s">
        <v>210</v>
      </c>
      <c r="C10" s="1" t="s">
        <v>161</v>
      </c>
      <c r="D10" s="1" t="s">
        <v>78</v>
      </c>
      <c r="E10" s="17">
        <v>-3.8352521348489219</v>
      </c>
      <c r="F10" s="17">
        <v>270129.56142507849</v>
      </c>
      <c r="G10" s="17">
        <v>260672.27222494825</v>
      </c>
      <c r="H10" s="17">
        <v>1873.094171676275</v>
      </c>
      <c r="I10" s="17">
        <v>1668339.2695763684</v>
      </c>
      <c r="J10" s="17">
        <v>513.17271203425003</v>
      </c>
      <c r="K10" s="17">
        <v>2494.7043453159017</v>
      </c>
      <c r="L10" s="17">
        <v>39821.61481647061</v>
      </c>
      <c r="M10" s="17">
        <v>527.95546505581274</v>
      </c>
      <c r="N10" s="17">
        <v>573.95645427198008</v>
      </c>
      <c r="O10" s="17">
        <v>1645.3846841391592</v>
      </c>
      <c r="P10" s="17">
        <v>606.36832890931964</v>
      </c>
      <c r="Q10" s="17">
        <v>10559.109301116256</v>
      </c>
      <c r="R10" s="17">
        <v>3636.0063332539453</v>
      </c>
      <c r="S10" s="17">
        <v>95.399257077041653</v>
      </c>
    </row>
    <row r="11" spans="2:19" x14ac:dyDescent="0.2">
      <c r="B11" t="s">
        <v>211</v>
      </c>
      <c r="C11" s="1" t="s">
        <v>163</v>
      </c>
      <c r="D11" s="1" t="s">
        <v>78</v>
      </c>
      <c r="E11" s="17">
        <v>76.264650346705693</v>
      </c>
      <c r="F11" s="17">
        <v>331106.58511555434</v>
      </c>
      <c r="G11" s="17">
        <v>305058.60138682276</v>
      </c>
      <c r="H11" s="17">
        <v>51396.692726490481</v>
      </c>
      <c r="I11" s="17">
        <v>1574242.2381022</v>
      </c>
      <c r="J11" s="17">
        <v>718.06773936754985</v>
      </c>
      <c r="K11" s="17">
        <v>2569.8346363245241</v>
      </c>
      <c r="L11" s="17">
        <v>135877.82116212492</v>
      </c>
      <c r="M11" s="17">
        <v>805.04003403227443</v>
      </c>
      <c r="N11" s="17">
        <v>1426.0834044773678</v>
      </c>
      <c r="O11" s="17">
        <v>3352.1482416001872</v>
      </c>
      <c r="P11" s="17">
        <v>506.10008654146242</v>
      </c>
      <c r="Q11" s="17">
        <v>9221.6855147019505</v>
      </c>
      <c r="R11" s="17">
        <v>3499.8700285181612</v>
      </c>
      <c r="S11" s="17">
        <v>240.94384949076704</v>
      </c>
    </row>
    <row r="12" spans="2:19" x14ac:dyDescent="0.2">
      <c r="B12" t="s">
        <v>212</v>
      </c>
      <c r="C12" s="1" t="s">
        <v>165</v>
      </c>
      <c r="D12" s="1" t="s">
        <v>78</v>
      </c>
      <c r="E12" s="17">
        <v>84.123872891875152</v>
      </c>
      <c r="F12" s="17">
        <v>357782.93501270068</v>
      </c>
      <c r="G12" s="17">
        <v>310559.43471935764</v>
      </c>
      <c r="H12" s="17">
        <v>6556.1478682882871</v>
      </c>
      <c r="I12" s="17">
        <v>1125285.0375399457</v>
      </c>
      <c r="J12" s="17">
        <v>677.73577474628064</v>
      </c>
      <c r="K12" s="17">
        <v>1491.4034172751644</v>
      </c>
      <c r="L12" s="17">
        <v>67356.805238502158</v>
      </c>
      <c r="M12" s="17">
        <v>500.12668335108697</v>
      </c>
      <c r="N12" s="17">
        <v>1054.4337573985417</v>
      </c>
      <c r="O12" s="17">
        <v>2143.1710757705232</v>
      </c>
      <c r="P12" s="17">
        <v>276.06351732924423</v>
      </c>
      <c r="Q12" s="17">
        <v>8723.363496142998</v>
      </c>
      <c r="R12" s="17">
        <v>2606.4294459258572</v>
      </c>
      <c r="S12" s="17">
        <v>105.18690051762285</v>
      </c>
    </row>
    <row r="13" spans="2:19" x14ac:dyDescent="0.2">
      <c r="B13" t="s">
        <v>213</v>
      </c>
      <c r="C13" s="1" t="s">
        <v>168</v>
      </c>
      <c r="D13" s="1" t="s">
        <v>78</v>
      </c>
      <c r="E13" s="17">
        <v>91.228466190756265</v>
      </c>
      <c r="F13" s="17">
        <v>411571.25079821434</v>
      </c>
      <c r="G13" s="17">
        <v>350992.5146208182</v>
      </c>
      <c r="H13" s="17">
        <v>22346.232612463416</v>
      </c>
      <c r="I13" s="17">
        <v>1250266.2144063727</v>
      </c>
      <c r="J13" s="17">
        <v>1211.5747235479232</v>
      </c>
      <c r="K13" s="17">
        <v>1968.3347653381882</v>
      </c>
      <c r="L13" s="17">
        <v>112357.05482620376</v>
      </c>
      <c r="M13" s="17">
        <v>1221.8165887751597</v>
      </c>
      <c r="N13" s="17">
        <v>1796.4990265256617</v>
      </c>
      <c r="O13" s="17">
        <v>3703.7619288421793</v>
      </c>
      <c r="P13" s="17">
        <v>329.82599315119575</v>
      </c>
      <c r="Q13" s="17">
        <v>8405.9160531690595</v>
      </c>
      <c r="R13" s="17">
        <v>2464.116908004793</v>
      </c>
      <c r="S13" s="17">
        <v>124.95075577228739</v>
      </c>
    </row>
    <row r="14" spans="2:19" x14ac:dyDescent="0.2">
      <c r="B14" t="s">
        <v>214</v>
      </c>
      <c r="C14" s="1" t="s">
        <v>170</v>
      </c>
      <c r="D14" s="1" t="s">
        <v>78</v>
      </c>
      <c r="E14" s="17">
        <v>16.758436723284124</v>
      </c>
      <c r="F14" s="17">
        <v>422076.87640575337</v>
      </c>
      <c r="G14" s="17">
        <v>356303.06048696238</v>
      </c>
      <c r="H14" s="17">
        <v>10282.662468045795</v>
      </c>
      <c r="I14" s="17">
        <v>1236222.5957960198</v>
      </c>
      <c r="J14" s="17">
        <v>765.44193602712437</v>
      </c>
      <c r="K14" s="17">
        <v>2194.7184714406048</v>
      </c>
      <c r="L14" s="17">
        <v>120980.46882694197</v>
      </c>
      <c r="M14" s="17">
        <v>569.8139438814311</v>
      </c>
      <c r="N14" s="17">
        <v>1481.4349682224081</v>
      </c>
      <c r="O14" s="17">
        <v>3387.5886036032298</v>
      </c>
      <c r="P14" s="17">
        <v>747.1526154317861</v>
      </c>
      <c r="Q14" s="17">
        <v>7586.6811358440655</v>
      </c>
      <c r="R14" s="17">
        <v>2238.7483173182713</v>
      </c>
      <c r="S14" s="17">
        <v>125.92535921012606</v>
      </c>
    </row>
    <row r="15" spans="2:19" s="1" customFormat="1" thickBot="1" x14ac:dyDescent="0.25"/>
    <row r="16" spans="2:19" x14ac:dyDescent="0.2">
      <c r="B16" s="47" t="s">
        <v>215</v>
      </c>
      <c r="C16" s="48" t="s">
        <v>149</v>
      </c>
      <c r="D16" s="48" t="s">
        <v>216</v>
      </c>
      <c r="E16" s="49">
        <f t="shared" ref="E16:S16" si="0">E3/1000</f>
        <v>-8.8408425013579005E-4</v>
      </c>
      <c r="F16" s="49">
        <f t="shared" si="0"/>
        <v>2.0489224507283639E-2</v>
      </c>
      <c r="G16" s="49">
        <f t="shared" si="0"/>
        <v>1.2527965190723541E-2</v>
      </c>
      <c r="H16" s="49">
        <f t="shared" si="0"/>
        <v>1.2846790652164111E-2</v>
      </c>
      <c r="I16" s="49">
        <f t="shared" si="0"/>
        <v>1.2302911923824316</v>
      </c>
      <c r="J16" s="49">
        <f t="shared" si="0"/>
        <v>3.7058771282739099E-3</v>
      </c>
      <c r="K16" s="49">
        <f t="shared" si="0"/>
        <v>5.872952544124367E-4</v>
      </c>
      <c r="L16" s="49">
        <f t="shared" si="0"/>
        <v>1.2837413432709976E-2</v>
      </c>
      <c r="M16" s="49">
        <f t="shared" si="0"/>
        <v>4.9661754229095708E-3</v>
      </c>
      <c r="N16" s="49">
        <f t="shared" si="0"/>
        <v>1.1365189978410877E-3</v>
      </c>
      <c r="O16" s="49">
        <f t="shared" si="0"/>
        <v>6.7272172363960102E-3</v>
      </c>
      <c r="P16" s="49">
        <f t="shared" si="0"/>
        <v>2.9782048986330814E-4</v>
      </c>
      <c r="Q16" s="49">
        <f t="shared" si="0"/>
        <v>7.3751831006766951E-4</v>
      </c>
      <c r="R16" s="49">
        <f t="shared" si="0"/>
        <v>1.9785933048223559E-4</v>
      </c>
      <c r="S16" s="50">
        <f t="shared" si="0"/>
        <v>6.3239967998682305E-5</v>
      </c>
    </row>
    <row r="17" spans="2:26" x14ac:dyDescent="0.2">
      <c r="B17" s="51"/>
      <c r="S17" s="52"/>
    </row>
    <row r="18" spans="2:26" x14ac:dyDescent="0.2">
      <c r="B18" s="51" t="s">
        <v>205</v>
      </c>
      <c r="C18" s="1" t="s">
        <v>151</v>
      </c>
      <c r="D18" s="1" t="s">
        <v>216</v>
      </c>
      <c r="E18" s="53">
        <f t="shared" ref="E18:S27" si="1">E5/1000</f>
        <v>0.15013178640379102</v>
      </c>
      <c r="F18" s="53">
        <f t="shared" si="1"/>
        <v>52.065095908835659</v>
      </c>
      <c r="G18" s="53">
        <f t="shared" si="1"/>
        <v>139.11874642307413</v>
      </c>
      <c r="H18" s="53">
        <f t="shared" si="1"/>
        <v>24.728705290034153</v>
      </c>
      <c r="I18" s="53">
        <f t="shared" si="1"/>
        <v>2669.079861993192</v>
      </c>
      <c r="J18" s="53">
        <f t="shared" si="1"/>
        <v>7.6838106532125563</v>
      </c>
      <c r="K18" s="53">
        <f t="shared" si="1"/>
        <v>4.2317922592569319</v>
      </c>
      <c r="L18" s="53">
        <f t="shared" si="1"/>
        <v>331.97353275205819</v>
      </c>
      <c r="M18" s="53">
        <f t="shared" si="1"/>
        <v>2.2874210626614646</v>
      </c>
      <c r="N18" s="53">
        <f t="shared" si="1"/>
        <v>2.7336390618801509</v>
      </c>
      <c r="O18" s="53">
        <f t="shared" si="1"/>
        <v>9.5319759833098097</v>
      </c>
      <c r="P18" s="53">
        <f t="shared" si="1"/>
        <v>0.26709786619898673</v>
      </c>
      <c r="Q18" s="53">
        <f t="shared" si="1"/>
        <v>10.342130648557923</v>
      </c>
      <c r="R18" s="53">
        <f t="shared" si="1"/>
        <v>4.3393909257351968</v>
      </c>
      <c r="S18" s="54">
        <f t="shared" si="1"/>
        <v>0.14538478641210251</v>
      </c>
      <c r="U18" s="17"/>
    </row>
    <row r="19" spans="2:26" x14ac:dyDescent="0.2">
      <c r="B19" s="51" t="s">
        <v>206</v>
      </c>
      <c r="C19" s="1" t="s">
        <v>153</v>
      </c>
      <c r="D19" s="1" t="s">
        <v>216</v>
      </c>
      <c r="E19" s="53">
        <f t="shared" si="1"/>
        <v>3.9405318557499666E-2</v>
      </c>
      <c r="F19" s="53">
        <f t="shared" si="1"/>
        <v>101.59713195337463</v>
      </c>
      <c r="G19" s="53">
        <f t="shared" si="1"/>
        <v>105.25706866150153</v>
      </c>
      <c r="H19" s="53">
        <f t="shared" si="1"/>
        <v>9.5090577805593455</v>
      </c>
      <c r="I19" s="53">
        <f t="shared" si="1"/>
        <v>1538.5289495274208</v>
      </c>
      <c r="J19" s="53">
        <f t="shared" si="1"/>
        <v>1.3663763710340442</v>
      </c>
      <c r="K19" s="53">
        <f t="shared" si="1"/>
        <v>2.3349040665735528</v>
      </c>
      <c r="L19" s="53">
        <f t="shared" si="1"/>
        <v>81.33192684726454</v>
      </c>
      <c r="M19" s="53">
        <f t="shared" si="1"/>
        <v>0.86550725486630675</v>
      </c>
      <c r="N19" s="53">
        <f t="shared" si="1"/>
        <v>1.7716804731562459</v>
      </c>
      <c r="O19" s="53">
        <f t="shared" si="1"/>
        <v>6.8928808003056696</v>
      </c>
      <c r="P19" s="53">
        <f t="shared" si="1"/>
        <v>0.66360074646797262</v>
      </c>
      <c r="Q19" s="53">
        <f t="shared" si="1"/>
        <v>7.4757596093777323</v>
      </c>
      <c r="R19" s="53">
        <f t="shared" si="1"/>
        <v>2.2413723506991987</v>
      </c>
      <c r="S19" s="54">
        <f t="shared" si="1"/>
        <v>0.11684686823723672</v>
      </c>
    </row>
    <row r="20" spans="2:26" x14ac:dyDescent="0.2">
      <c r="B20" s="51" t="s">
        <v>207</v>
      </c>
      <c r="C20" s="1" t="s">
        <v>155</v>
      </c>
      <c r="D20" s="1" t="s">
        <v>216</v>
      </c>
      <c r="E20" s="53">
        <f t="shared" si="1"/>
        <v>-4.0709180701788174E-2</v>
      </c>
      <c r="F20" s="53">
        <f t="shared" si="1"/>
        <v>99.665624327358117</v>
      </c>
      <c r="G20" s="53">
        <f t="shared" si="1"/>
        <v>97.741013151151492</v>
      </c>
      <c r="H20" s="53">
        <f t="shared" si="1"/>
        <v>7.5741976542106189</v>
      </c>
      <c r="I20" s="53">
        <f t="shared" si="1"/>
        <v>1728.4957335678462</v>
      </c>
      <c r="J20" s="53">
        <f t="shared" si="1"/>
        <v>0.85633016257800976</v>
      </c>
      <c r="K20" s="53">
        <f t="shared" si="1"/>
        <v>1.888067926025484</v>
      </c>
      <c r="L20" s="53">
        <f t="shared" si="1"/>
        <v>64.133404067897885</v>
      </c>
      <c r="M20" s="53">
        <f t="shared" si="1"/>
        <v>0.75425268373869658</v>
      </c>
      <c r="N20" s="53">
        <f t="shared" si="1"/>
        <v>1.2522153728736758</v>
      </c>
      <c r="O20" s="53">
        <f t="shared" si="1"/>
        <v>6.2452414559565526</v>
      </c>
      <c r="P20" s="53">
        <f t="shared" si="1"/>
        <v>1.2656145646067598</v>
      </c>
      <c r="Q20" s="53">
        <f t="shared" si="1"/>
        <v>6.5765669242655402</v>
      </c>
      <c r="R20" s="53">
        <f t="shared" si="1"/>
        <v>2.1243809438635122</v>
      </c>
      <c r="S20" s="54">
        <f t="shared" si="1"/>
        <v>0.10275961950936119</v>
      </c>
    </row>
    <row r="21" spans="2:26" x14ac:dyDescent="0.2">
      <c r="B21" s="55" t="s">
        <v>208</v>
      </c>
      <c r="C21" s="32" t="s">
        <v>157</v>
      </c>
      <c r="D21" s="32" t="s">
        <v>216</v>
      </c>
      <c r="E21" s="56">
        <f t="shared" si="1"/>
        <v>-1.9555167971606422</v>
      </c>
      <c r="F21" s="56">
        <f t="shared" si="1"/>
        <v>1047.3993101601161</v>
      </c>
      <c r="G21" s="56">
        <f t="shared" si="1"/>
        <v>1022.2254102705309</v>
      </c>
      <c r="H21" s="56">
        <f t="shared" si="1"/>
        <v>180.5092428148285</v>
      </c>
      <c r="I21" s="56">
        <f t="shared" si="1"/>
        <v>19619.134438538975</v>
      </c>
      <c r="J21" s="56">
        <f t="shared" si="1"/>
        <v>11.823479210436298</v>
      </c>
      <c r="K21" s="56">
        <f t="shared" si="1"/>
        <v>20.062772838232487</v>
      </c>
      <c r="L21" s="56">
        <f t="shared" si="1"/>
        <v>740.97929920901822</v>
      </c>
      <c r="M21" s="56">
        <f t="shared" si="1"/>
        <v>9.7270298425823221</v>
      </c>
      <c r="N21" s="56">
        <f t="shared" si="1"/>
        <v>13.870406152277976</v>
      </c>
      <c r="O21" s="56">
        <f t="shared" si="1"/>
        <v>69.991695430715396</v>
      </c>
      <c r="P21" s="56">
        <f t="shared" si="1"/>
        <v>15.82860541418095</v>
      </c>
      <c r="Q21" s="56">
        <f t="shared" si="1"/>
        <v>64.172810374270313</v>
      </c>
      <c r="R21" s="56">
        <f t="shared" si="1"/>
        <v>22.739047277313791</v>
      </c>
      <c r="S21" s="57">
        <f t="shared" si="1"/>
        <v>1.5985426429886562</v>
      </c>
    </row>
    <row r="22" spans="2:26" x14ac:dyDescent="0.2">
      <c r="B22" s="51" t="s">
        <v>209</v>
      </c>
      <c r="C22" s="1" t="s">
        <v>159</v>
      </c>
      <c r="D22" s="1" t="s">
        <v>216</v>
      </c>
      <c r="E22" s="53">
        <f t="shared" si="1"/>
        <v>4.1276155462386952E-3</v>
      </c>
      <c r="F22" s="53">
        <f t="shared" si="1"/>
        <v>119.49480435731518</v>
      </c>
      <c r="G22" s="53">
        <f t="shared" si="1"/>
        <v>114.8146924877764</v>
      </c>
      <c r="H22" s="53">
        <f t="shared" si="1"/>
        <v>22.962938497555278</v>
      </c>
      <c r="I22" s="53">
        <f t="shared" si="1"/>
        <v>1349.3309545943018</v>
      </c>
      <c r="J22" s="53">
        <f t="shared" si="1"/>
        <v>0.46655245078675039</v>
      </c>
      <c r="K22" s="53">
        <f t="shared" si="1"/>
        <v>1.920669286719817</v>
      </c>
      <c r="L22" s="53">
        <f t="shared" si="1"/>
        <v>55.207085858468659</v>
      </c>
      <c r="M22" s="53">
        <f t="shared" si="1"/>
        <v>0.5309799648349468</v>
      </c>
      <c r="N22" s="53">
        <f t="shared" si="1"/>
        <v>1.1730670010662172</v>
      </c>
      <c r="O22" s="53">
        <f t="shared" si="1"/>
        <v>5.5164539386927398</v>
      </c>
      <c r="P22" s="53">
        <f t="shared" si="1"/>
        <v>0.40595411917726765</v>
      </c>
      <c r="Q22" s="53">
        <f t="shared" si="1"/>
        <v>7.3787737787273979</v>
      </c>
      <c r="R22" s="53">
        <f t="shared" si="1"/>
        <v>2.5764927551915515</v>
      </c>
      <c r="S22" s="54">
        <f t="shared" si="1"/>
        <v>0.13712119971012363</v>
      </c>
    </row>
    <row r="23" spans="2:26" x14ac:dyDescent="0.2">
      <c r="B23" s="51" t="s">
        <v>210</v>
      </c>
      <c r="C23" s="1" t="s">
        <v>161</v>
      </c>
      <c r="D23" s="1" t="s">
        <v>216</v>
      </c>
      <c r="E23" s="53">
        <f t="shared" si="1"/>
        <v>-3.8352521348489219E-3</v>
      </c>
      <c r="F23" s="53">
        <f t="shared" si="1"/>
        <v>270.12956142507846</v>
      </c>
      <c r="G23" s="53">
        <f t="shared" si="1"/>
        <v>260.67227222494824</v>
      </c>
      <c r="H23" s="53">
        <f t="shared" si="1"/>
        <v>1.873094171676275</v>
      </c>
      <c r="I23" s="53">
        <f t="shared" si="1"/>
        <v>1668.3392695763685</v>
      </c>
      <c r="J23" s="53">
        <f t="shared" si="1"/>
        <v>0.51317271203425008</v>
      </c>
      <c r="K23" s="53">
        <f t="shared" si="1"/>
        <v>2.4947043453159017</v>
      </c>
      <c r="L23" s="53">
        <f t="shared" si="1"/>
        <v>39.821614816470607</v>
      </c>
      <c r="M23" s="53">
        <f t="shared" si="1"/>
        <v>0.5279554650558127</v>
      </c>
      <c r="N23" s="53">
        <f t="shared" si="1"/>
        <v>0.57395645427198005</v>
      </c>
      <c r="O23" s="53">
        <f t="shared" si="1"/>
        <v>1.6453846841391591</v>
      </c>
      <c r="P23" s="53">
        <f t="shared" si="1"/>
        <v>0.60636832890931969</v>
      </c>
      <c r="Q23" s="53">
        <f t="shared" si="1"/>
        <v>10.559109301116255</v>
      </c>
      <c r="R23" s="53">
        <f t="shared" si="1"/>
        <v>3.6360063332539454</v>
      </c>
      <c r="S23" s="54">
        <f t="shared" si="1"/>
        <v>9.5399257077041652E-2</v>
      </c>
    </row>
    <row r="24" spans="2:26" x14ac:dyDescent="0.2">
      <c r="B24" s="51" t="s">
        <v>211</v>
      </c>
      <c r="C24" s="1" t="s">
        <v>163</v>
      </c>
      <c r="D24" s="1" t="s">
        <v>216</v>
      </c>
      <c r="E24" s="53">
        <f t="shared" si="1"/>
        <v>7.6264650346705695E-2</v>
      </c>
      <c r="F24" s="53">
        <f t="shared" si="1"/>
        <v>331.10658511555431</v>
      </c>
      <c r="G24" s="53">
        <f t="shared" si="1"/>
        <v>305.05860138682277</v>
      </c>
      <c r="H24" s="53">
        <f t="shared" si="1"/>
        <v>51.396692726490478</v>
      </c>
      <c r="I24" s="53">
        <f t="shared" si="1"/>
        <v>1574.2422381022</v>
      </c>
      <c r="J24" s="53">
        <f t="shared" si="1"/>
        <v>0.71806773936754986</v>
      </c>
      <c r="K24" s="53">
        <f t="shared" si="1"/>
        <v>2.5698346363245239</v>
      </c>
      <c r="L24" s="53">
        <f t="shared" si="1"/>
        <v>135.87782116212492</v>
      </c>
      <c r="M24" s="53">
        <f t="shared" si="1"/>
        <v>0.80504003403227442</v>
      </c>
      <c r="N24" s="53">
        <f t="shared" si="1"/>
        <v>1.4260834044773678</v>
      </c>
      <c r="O24" s="53">
        <f t="shared" si="1"/>
        <v>3.3521482416001871</v>
      </c>
      <c r="P24" s="53">
        <f t="shared" si="1"/>
        <v>0.50610008654146244</v>
      </c>
      <c r="Q24" s="53">
        <f t="shared" si="1"/>
        <v>9.2216855147019512</v>
      </c>
      <c r="R24" s="53">
        <f t="shared" si="1"/>
        <v>3.4998700285181612</v>
      </c>
      <c r="S24" s="54">
        <f t="shared" si="1"/>
        <v>0.24094384949076703</v>
      </c>
    </row>
    <row r="25" spans="2:26" x14ac:dyDescent="0.2">
      <c r="B25" s="51" t="s">
        <v>212</v>
      </c>
      <c r="C25" s="1" t="s">
        <v>165</v>
      </c>
      <c r="D25" s="1" t="s">
        <v>216</v>
      </c>
      <c r="E25" s="53">
        <f t="shared" si="1"/>
        <v>8.4123872891875145E-2</v>
      </c>
      <c r="F25" s="53">
        <f t="shared" si="1"/>
        <v>357.7829350127007</v>
      </c>
      <c r="G25" s="53">
        <f t="shared" si="1"/>
        <v>310.55943471935763</v>
      </c>
      <c r="H25" s="53">
        <f t="shared" si="1"/>
        <v>6.5561478682882868</v>
      </c>
      <c r="I25" s="53">
        <f t="shared" si="1"/>
        <v>1125.2850375399457</v>
      </c>
      <c r="J25" s="53">
        <f t="shared" si="1"/>
        <v>0.67773577474628066</v>
      </c>
      <c r="K25" s="53">
        <f t="shared" si="1"/>
        <v>1.4914034172751645</v>
      </c>
      <c r="L25" s="53">
        <f t="shared" si="1"/>
        <v>67.356805238502162</v>
      </c>
      <c r="M25" s="53">
        <f t="shared" si="1"/>
        <v>0.50012668335108701</v>
      </c>
      <c r="N25" s="53">
        <f t="shared" si="1"/>
        <v>1.0544337573985418</v>
      </c>
      <c r="O25" s="53">
        <f t="shared" si="1"/>
        <v>2.1431710757705233</v>
      </c>
      <c r="P25" s="53">
        <f t="shared" si="1"/>
        <v>0.27606351732924422</v>
      </c>
      <c r="Q25" s="53">
        <f t="shared" si="1"/>
        <v>8.7233634961429978</v>
      </c>
      <c r="R25" s="53">
        <f t="shared" si="1"/>
        <v>2.606429445925857</v>
      </c>
      <c r="S25" s="54">
        <f t="shared" si="1"/>
        <v>0.10518690051762285</v>
      </c>
    </row>
    <row r="26" spans="2:26" x14ac:dyDescent="0.2">
      <c r="B26" s="51" t="s">
        <v>213</v>
      </c>
      <c r="C26" s="1" t="s">
        <v>168</v>
      </c>
      <c r="D26" s="1" t="s">
        <v>216</v>
      </c>
      <c r="E26" s="53">
        <f t="shared" si="1"/>
        <v>9.1228466190756266E-2</v>
      </c>
      <c r="F26" s="53">
        <f t="shared" si="1"/>
        <v>411.57125079821435</v>
      </c>
      <c r="G26" s="53">
        <f t="shared" si="1"/>
        <v>350.99251462081821</v>
      </c>
      <c r="H26" s="53">
        <f t="shared" si="1"/>
        <v>22.346232612463417</v>
      </c>
      <c r="I26" s="53">
        <f t="shared" si="1"/>
        <v>1250.2662144063727</v>
      </c>
      <c r="J26" s="53">
        <f t="shared" si="1"/>
        <v>1.2115747235479233</v>
      </c>
      <c r="K26" s="53">
        <f t="shared" si="1"/>
        <v>1.9683347653381882</v>
      </c>
      <c r="L26" s="53">
        <f t="shared" si="1"/>
        <v>112.35705482620376</v>
      </c>
      <c r="M26" s="53">
        <f t="shared" si="1"/>
        <v>1.2218165887751598</v>
      </c>
      <c r="N26" s="53">
        <f t="shared" si="1"/>
        <v>1.7964990265256617</v>
      </c>
      <c r="O26" s="53">
        <f t="shared" si="1"/>
        <v>3.7037619288421793</v>
      </c>
      <c r="P26" s="53">
        <f t="shared" si="1"/>
        <v>0.32982599315119576</v>
      </c>
      <c r="Q26" s="53">
        <f t="shared" si="1"/>
        <v>8.4059160531690598</v>
      </c>
      <c r="R26" s="53">
        <f t="shared" si="1"/>
        <v>2.4641169080047929</v>
      </c>
      <c r="S26" s="54">
        <f t="shared" si="1"/>
        <v>0.1249507557722874</v>
      </c>
    </row>
    <row r="27" spans="2:26" ht="17" thickBot="1" x14ac:dyDescent="0.25">
      <c r="B27" s="58" t="s">
        <v>214</v>
      </c>
      <c r="C27" s="59" t="s">
        <v>170</v>
      </c>
      <c r="D27" s="59" t="s">
        <v>216</v>
      </c>
      <c r="E27" s="60">
        <f t="shared" si="1"/>
        <v>1.6758436723284125E-2</v>
      </c>
      <c r="F27" s="60">
        <f t="shared" si="1"/>
        <v>422.07687640575335</v>
      </c>
      <c r="G27" s="60">
        <f t="shared" si="1"/>
        <v>356.30306048696235</v>
      </c>
      <c r="H27" s="60">
        <f t="shared" si="1"/>
        <v>10.282662468045796</v>
      </c>
      <c r="I27" s="60">
        <f t="shared" si="1"/>
        <v>1236.2225957960197</v>
      </c>
      <c r="J27" s="60">
        <f t="shared" si="1"/>
        <v>0.7654419360271244</v>
      </c>
      <c r="K27" s="60">
        <f t="shared" si="1"/>
        <v>2.1947184714406047</v>
      </c>
      <c r="L27" s="60">
        <f t="shared" si="1"/>
        <v>120.98046882694197</v>
      </c>
      <c r="M27" s="60">
        <f t="shared" si="1"/>
        <v>0.56981394388143114</v>
      </c>
      <c r="N27" s="60">
        <f t="shared" si="1"/>
        <v>1.4814349682224082</v>
      </c>
      <c r="O27" s="60">
        <f t="shared" si="1"/>
        <v>3.3875886036032297</v>
      </c>
      <c r="P27" s="60">
        <f t="shared" si="1"/>
        <v>0.74715261543178613</v>
      </c>
      <c r="Q27" s="60">
        <f t="shared" si="1"/>
        <v>7.5866811358440653</v>
      </c>
      <c r="R27" s="60">
        <f t="shared" si="1"/>
        <v>2.2387483173182714</v>
      </c>
      <c r="S27" s="61">
        <f t="shared" si="1"/>
        <v>0.12592535921012607</v>
      </c>
    </row>
    <row r="28" spans="2:26" ht="17" thickBot="1" x14ac:dyDescent="0.25"/>
    <row r="29" spans="2:26" ht="17" x14ac:dyDescent="0.2">
      <c r="C29" s="62" t="s">
        <v>217</v>
      </c>
      <c r="D29" s="48"/>
      <c r="E29" s="63" t="s">
        <v>189</v>
      </c>
      <c r="F29" s="63" t="s">
        <v>190</v>
      </c>
      <c r="G29" s="63" t="s">
        <v>191</v>
      </c>
      <c r="H29" s="63" t="s">
        <v>192</v>
      </c>
      <c r="I29" s="63" t="s">
        <v>193</v>
      </c>
      <c r="J29" s="63" t="s">
        <v>194</v>
      </c>
      <c r="K29" s="63" t="s">
        <v>195</v>
      </c>
      <c r="L29" s="63" t="s">
        <v>196</v>
      </c>
      <c r="M29" s="63" t="s">
        <v>197</v>
      </c>
      <c r="N29" s="63" t="s">
        <v>198</v>
      </c>
      <c r="O29" s="63" t="s">
        <v>199</v>
      </c>
      <c r="P29" s="63" t="s">
        <v>200</v>
      </c>
      <c r="Q29" s="63" t="s">
        <v>201</v>
      </c>
      <c r="R29" s="63" t="s">
        <v>202</v>
      </c>
      <c r="S29" s="64" t="s">
        <v>203</v>
      </c>
      <c r="U29" s="65"/>
      <c r="V29" s="65"/>
      <c r="X29" s="65"/>
      <c r="Z29" s="65"/>
    </row>
    <row r="30" spans="2:26" x14ac:dyDescent="0.2">
      <c r="C30" s="66" t="s">
        <v>218</v>
      </c>
      <c r="D30" s="1" t="s">
        <v>216</v>
      </c>
      <c r="E30" s="67">
        <v>0.1</v>
      </c>
      <c r="F30" s="67">
        <v>9.8901581102968272</v>
      </c>
      <c r="G30" s="67">
        <v>325.40631120754807</v>
      </c>
      <c r="H30" s="67">
        <v>3.0685083896734238</v>
      </c>
      <c r="I30" s="67">
        <v>1797.9612756888962</v>
      </c>
      <c r="J30" s="67">
        <v>0.17394612646852919</v>
      </c>
      <c r="K30" s="67">
        <v>79.139546135813234</v>
      </c>
      <c r="L30" s="67">
        <v>7.5903764277176382</v>
      </c>
      <c r="M30" s="67">
        <v>0.75976889290930882</v>
      </c>
      <c r="N30" s="67">
        <v>1.3701799452250409</v>
      </c>
      <c r="O30" s="67">
        <v>3.5950084887058606</v>
      </c>
      <c r="P30" s="67">
        <v>0.23171488733458831</v>
      </c>
      <c r="Q30" s="67">
        <v>7.8124936569969474</v>
      </c>
      <c r="R30" s="67">
        <v>36.608210010849149</v>
      </c>
      <c r="S30" s="68">
        <v>6.115079275220496E-2</v>
      </c>
    </row>
    <row r="31" spans="2:26" ht="17" thickBot="1" x14ac:dyDescent="0.25">
      <c r="C31" s="69" t="s">
        <v>219</v>
      </c>
      <c r="D31" s="59" t="s">
        <v>216</v>
      </c>
      <c r="E31" s="70">
        <v>2.1800000000000002</v>
      </c>
      <c r="F31" s="70">
        <v>438.48371550953294</v>
      </c>
      <c r="G31" s="70">
        <v>1762.1711393419782</v>
      </c>
      <c r="H31" s="70">
        <v>662.62811927849373</v>
      </c>
      <c r="I31" s="70">
        <v>2170.8473750852099</v>
      </c>
      <c r="J31" s="70">
        <v>2.4140136573892446</v>
      </c>
      <c r="K31" s="70">
        <v>70.518221868169974</v>
      </c>
      <c r="L31" s="70">
        <v>2729.7376207033531</v>
      </c>
      <c r="M31" s="70">
        <v>3.4180550810962256</v>
      </c>
      <c r="N31" s="70">
        <v>10.807172433689786</v>
      </c>
      <c r="O31" s="70">
        <v>67.184490578517881</v>
      </c>
      <c r="P31" s="70">
        <v>0.42436438298865353</v>
      </c>
      <c r="Q31" s="70">
        <v>14.223266496380331</v>
      </c>
      <c r="R31" s="70">
        <v>16.792200607818113</v>
      </c>
      <c r="S31" s="71">
        <v>2.7297376207033537</v>
      </c>
    </row>
    <row r="32" spans="2:26" ht="17" x14ac:dyDescent="0.2">
      <c r="C32" s="62" t="s">
        <v>220</v>
      </c>
      <c r="D32" s="48"/>
      <c r="E32" s="46" t="s">
        <v>189</v>
      </c>
      <c r="F32" s="46" t="s">
        <v>190</v>
      </c>
      <c r="G32" s="46" t="s">
        <v>191</v>
      </c>
      <c r="H32" s="46" t="s">
        <v>192</v>
      </c>
      <c r="I32" s="46" t="s">
        <v>193</v>
      </c>
      <c r="J32" s="46" t="s">
        <v>194</v>
      </c>
      <c r="K32" s="46" t="s">
        <v>195</v>
      </c>
      <c r="L32" s="46" t="s">
        <v>196</v>
      </c>
      <c r="M32" s="46" t="s">
        <v>197</v>
      </c>
      <c r="N32" s="46" t="s">
        <v>198</v>
      </c>
      <c r="O32" s="46" t="s">
        <v>199</v>
      </c>
      <c r="P32" s="46" t="s">
        <v>200</v>
      </c>
      <c r="Q32" s="46" t="s">
        <v>201</v>
      </c>
      <c r="R32" s="46" t="s">
        <v>202</v>
      </c>
      <c r="S32" s="72" t="s">
        <v>203</v>
      </c>
    </row>
    <row r="33" spans="3:19" s="1" customFormat="1" x14ac:dyDescent="0.2">
      <c r="C33" s="66" t="s">
        <v>218</v>
      </c>
      <c r="D33" s="1" t="s">
        <v>216</v>
      </c>
      <c r="E33">
        <v>2.6100000000000002E-2</v>
      </c>
      <c r="F33">
        <v>1.0919999999999999E-2</v>
      </c>
      <c r="G33">
        <v>313</v>
      </c>
      <c r="H33">
        <v>4.5999999999999996</v>
      </c>
      <c r="I33">
        <v>1250</v>
      </c>
      <c r="J33">
        <v>0.105</v>
      </c>
      <c r="K33">
        <v>75.2</v>
      </c>
      <c r="L33">
        <v>7.2</v>
      </c>
      <c r="M33">
        <v>0.56799999999999995</v>
      </c>
      <c r="N33">
        <v>1.0900000000000001</v>
      </c>
      <c r="O33">
        <v>3.37</v>
      </c>
      <c r="P33">
        <v>1.3599999999999999E-2</v>
      </c>
      <c r="Q33">
        <v>6.91</v>
      </c>
      <c r="R33">
        <v>35</v>
      </c>
      <c r="S33" s="52">
        <v>5.8900000000000001E-2</v>
      </c>
    </row>
    <row r="34" spans="3:19" ht="17" thickBot="1" x14ac:dyDescent="0.25">
      <c r="C34" s="69" t="s">
        <v>219</v>
      </c>
      <c r="D34" s="59" t="s">
        <v>216</v>
      </c>
      <c r="E34" s="70">
        <v>0.40699999999999997</v>
      </c>
      <c r="F34" s="70">
        <v>472</v>
      </c>
      <c r="G34" s="70">
        <v>1840</v>
      </c>
      <c r="H34" s="70">
        <v>652</v>
      </c>
      <c r="I34" s="70">
        <v>2230</v>
      </c>
      <c r="J34" s="70">
        <v>2.52</v>
      </c>
      <c r="K34" s="70">
        <v>69.2</v>
      </c>
      <c r="L34" s="70">
        <v>2960</v>
      </c>
      <c r="M34" s="70">
        <v>1.68</v>
      </c>
      <c r="N34" s="70">
        <v>10.199999999999999</v>
      </c>
      <c r="O34" s="70">
        <v>57.8</v>
      </c>
      <c r="P34" s="70">
        <v>6.9900000000000004E-2</v>
      </c>
      <c r="Q34" s="70">
        <v>14.3</v>
      </c>
      <c r="R34" s="70">
        <v>17.399999999999999</v>
      </c>
      <c r="S34" s="71">
        <v>2.71</v>
      </c>
    </row>
    <row r="37" spans="3:19" x14ac:dyDescent="0.2">
      <c r="C37" s="1" t="s">
        <v>221</v>
      </c>
    </row>
    <row r="38" spans="3:19" x14ac:dyDescent="0.2">
      <c r="D38" s="1" t="s">
        <v>222</v>
      </c>
      <c r="E38" s="1" t="s">
        <v>223</v>
      </c>
      <c r="F38" s="1" t="s">
        <v>224</v>
      </c>
      <c r="G38" s="1" t="s">
        <v>225</v>
      </c>
      <c r="H38" s="1" t="s">
        <v>226</v>
      </c>
      <c r="I38" s="1" t="s">
        <v>227</v>
      </c>
    </row>
    <row r="39" spans="3:19" x14ac:dyDescent="0.2">
      <c r="C39" s="1" t="s">
        <v>214</v>
      </c>
      <c r="D39" s="53">
        <v>422.07687640575335</v>
      </c>
      <c r="E39" s="53">
        <f>G27</f>
        <v>356.30306048696235</v>
      </c>
      <c r="F39" s="53">
        <f>O14</f>
        <v>3387.5886036032298</v>
      </c>
      <c r="G39" s="53">
        <f>Q27</f>
        <v>7.5866811358440653</v>
      </c>
      <c r="H39" s="53">
        <f>R27</f>
        <v>2.2387483173182714</v>
      </c>
      <c r="I39" s="53">
        <f>K27</f>
        <v>2.1947184714406047</v>
      </c>
    </row>
    <row r="40" spans="3:19" x14ac:dyDescent="0.2">
      <c r="C40" s="1" t="s">
        <v>213</v>
      </c>
      <c r="D40" s="53">
        <f>F26</f>
        <v>411.57125079821435</v>
      </c>
      <c r="E40" s="53">
        <f>G26</f>
        <v>350.99251462081821</v>
      </c>
      <c r="F40" s="53">
        <f>O13</f>
        <v>3703.7619288421793</v>
      </c>
      <c r="G40" s="53">
        <f>Q26</f>
        <v>8.4059160531690598</v>
      </c>
      <c r="H40" s="53">
        <f>R26</f>
        <v>2.4641169080047929</v>
      </c>
      <c r="I40" s="53">
        <f>K26</f>
        <v>1.9683347653381882</v>
      </c>
    </row>
    <row r="41" spans="3:19" x14ac:dyDescent="0.2">
      <c r="C41" s="1" t="s">
        <v>212</v>
      </c>
      <c r="D41" s="53">
        <f>F25</f>
        <v>357.7829350127007</v>
      </c>
      <c r="E41" s="53">
        <f>G25</f>
        <v>310.55943471935763</v>
      </c>
      <c r="F41" s="53">
        <f>O12</f>
        <v>2143.1710757705232</v>
      </c>
      <c r="G41" s="53">
        <f>Q25</f>
        <v>8.7233634961429978</v>
      </c>
      <c r="H41" s="53">
        <f>R25</f>
        <v>2.606429445925857</v>
      </c>
      <c r="I41" s="53">
        <f>K25</f>
        <v>1.4914034172751645</v>
      </c>
    </row>
    <row r="42" spans="3:19" x14ac:dyDescent="0.2">
      <c r="C42" s="1" t="s">
        <v>211</v>
      </c>
      <c r="D42" s="53">
        <f>F24</f>
        <v>331.10658511555431</v>
      </c>
      <c r="E42" s="53">
        <f>G24</f>
        <v>305.05860138682277</v>
      </c>
      <c r="F42" s="53">
        <f>O11</f>
        <v>3352.1482416001872</v>
      </c>
      <c r="G42" s="53">
        <f>Q24</f>
        <v>9.2216855147019512</v>
      </c>
      <c r="H42" s="53">
        <f>R24</f>
        <v>3.4998700285181612</v>
      </c>
      <c r="I42" s="53">
        <f>K24</f>
        <v>2.5698346363245239</v>
      </c>
    </row>
    <row r="43" spans="3:19" x14ac:dyDescent="0.2">
      <c r="C43" s="1" t="s">
        <v>210</v>
      </c>
      <c r="D43" s="53">
        <f>F23</f>
        <v>270.12956142507846</v>
      </c>
      <c r="E43" s="53">
        <f>G23</f>
        <v>260.67227222494824</v>
      </c>
      <c r="F43" s="53">
        <f>O10</f>
        <v>1645.3846841391592</v>
      </c>
      <c r="G43" s="53">
        <f>Q23</f>
        <v>10.559109301116255</v>
      </c>
      <c r="H43" s="53">
        <f>R23</f>
        <v>3.6360063332539454</v>
      </c>
      <c r="I43" s="53">
        <f>K23</f>
        <v>2.4947043453159017</v>
      </c>
    </row>
    <row r="44" spans="3:19" x14ac:dyDescent="0.2">
      <c r="C44" s="1" t="s">
        <v>209</v>
      </c>
      <c r="D44" s="53">
        <f>F22</f>
        <v>119.49480435731518</v>
      </c>
      <c r="E44" s="53">
        <f>G22</f>
        <v>114.8146924877764</v>
      </c>
      <c r="F44" s="53">
        <f>O9</f>
        <v>5516.4539386927399</v>
      </c>
      <c r="G44" s="53">
        <f>Q22</f>
        <v>7.3787737787273979</v>
      </c>
      <c r="H44" s="53">
        <f>R22</f>
        <v>2.5764927551915515</v>
      </c>
      <c r="I44" s="53">
        <f>K22</f>
        <v>1.920669286719817</v>
      </c>
    </row>
    <row r="45" spans="3:19" x14ac:dyDescent="0.2">
      <c r="C45" s="1" t="s">
        <v>207</v>
      </c>
      <c r="D45" s="53">
        <f>F20</f>
        <v>99.665624327358117</v>
      </c>
      <c r="E45" s="53">
        <f>G20</f>
        <v>97.741013151151492</v>
      </c>
      <c r="F45" s="53">
        <f>O7</f>
        <v>6245.2414559565523</v>
      </c>
      <c r="G45" s="53">
        <f>Q20</f>
        <v>6.5765669242655402</v>
      </c>
      <c r="H45" s="53">
        <f>R20</f>
        <v>2.1243809438635122</v>
      </c>
      <c r="I45" s="53">
        <f>K20</f>
        <v>1.888067926025484</v>
      </c>
    </row>
    <row r="46" spans="3:19" x14ac:dyDescent="0.2">
      <c r="C46" s="1" t="s">
        <v>206</v>
      </c>
      <c r="D46" s="53">
        <f>F19</f>
        <v>101.59713195337463</v>
      </c>
      <c r="E46" s="53">
        <f>G19</f>
        <v>105.25706866150153</v>
      </c>
      <c r="F46" s="53">
        <f>O6</f>
        <v>6892.8808003056693</v>
      </c>
      <c r="G46" s="53">
        <f>Q19</f>
        <v>7.4757596093777323</v>
      </c>
      <c r="H46" s="53">
        <f>R19</f>
        <v>2.2413723506991987</v>
      </c>
      <c r="I46" s="53">
        <f>K19</f>
        <v>2.3349040665735528</v>
      </c>
    </row>
    <row r="47" spans="3:19" x14ac:dyDescent="0.2">
      <c r="C47" s="1" t="s">
        <v>205</v>
      </c>
      <c r="D47" s="53">
        <f>F18</f>
        <v>52.065095908835659</v>
      </c>
      <c r="E47" s="53">
        <f>G18</f>
        <v>139.11874642307413</v>
      </c>
      <c r="F47" s="53">
        <f>O5</f>
        <v>9531.9759833098105</v>
      </c>
      <c r="G47" s="53">
        <f>Q18</f>
        <v>10.342130648557923</v>
      </c>
      <c r="H47" s="53">
        <f>R18</f>
        <v>4.3393909257351968</v>
      </c>
      <c r="I47" s="53">
        <f>K18</f>
        <v>4.2317922592569319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D46F-8B6A-C545-A6B7-6215F503E8F1}">
  <dimension ref="A1:AZ52"/>
  <sheetViews>
    <sheetView workbookViewId="0">
      <selection sqref="A1:XFD1048576"/>
    </sheetView>
  </sheetViews>
  <sheetFormatPr baseColWidth="10" defaultRowHeight="16" x14ac:dyDescent="0.2"/>
  <cols>
    <col min="4" max="4" width="11" bestFit="1" customWidth="1"/>
    <col min="5" max="5" width="11.6640625" bestFit="1" customWidth="1"/>
    <col min="6" max="6" width="13.1640625" bestFit="1" customWidth="1"/>
    <col min="7" max="7" width="13.83203125" bestFit="1" customWidth="1"/>
    <col min="8" max="8" width="11.6640625" bestFit="1" customWidth="1"/>
    <col min="9" max="9" width="14.6640625" bestFit="1" customWidth="1"/>
    <col min="10" max="10" width="12.1640625" bestFit="1" customWidth="1"/>
    <col min="11" max="11" width="11.6640625" bestFit="1" customWidth="1"/>
    <col min="12" max="12" width="12.6640625" bestFit="1" customWidth="1"/>
    <col min="13" max="13" width="11.1640625" bestFit="1" customWidth="1"/>
    <col min="14" max="14" width="12.83203125" bestFit="1" customWidth="1"/>
    <col min="15" max="16" width="13.83203125" bestFit="1" customWidth="1"/>
    <col min="17" max="19" width="11" bestFit="1" customWidth="1"/>
    <col min="20" max="20" width="11.5" bestFit="1" customWidth="1"/>
    <col min="22" max="25" width="11" bestFit="1" customWidth="1"/>
    <col min="26" max="26" width="11.6640625" bestFit="1" customWidth="1"/>
    <col min="27" max="36" width="11" bestFit="1" customWidth="1"/>
  </cols>
  <sheetData>
    <row r="1" spans="1:35" x14ac:dyDescent="0.2">
      <c r="A1" t="s">
        <v>186</v>
      </c>
      <c r="H1" s="1"/>
    </row>
    <row r="2" spans="1:3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1" t="s">
        <v>187</v>
      </c>
      <c r="H2" s="1" t="s">
        <v>7</v>
      </c>
      <c r="I2" s="73" t="s">
        <v>8</v>
      </c>
      <c r="J2" s="73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3" t="s">
        <v>14</v>
      </c>
      <c r="P2" s="73" t="s">
        <v>15</v>
      </c>
      <c r="Q2" s="73" t="s">
        <v>16</v>
      </c>
      <c r="R2" s="73" t="s">
        <v>17</v>
      </c>
      <c r="S2" s="73" t="s">
        <v>18</v>
      </c>
      <c r="T2" s="73" t="s">
        <v>19</v>
      </c>
      <c r="U2" s="73" t="s">
        <v>20</v>
      </c>
      <c r="V2" s="73" t="s">
        <v>21</v>
      </c>
      <c r="W2" s="73" t="s">
        <v>22</v>
      </c>
      <c r="X2" s="73" t="s">
        <v>23</v>
      </c>
      <c r="Y2" s="73" t="s">
        <v>24</v>
      </c>
      <c r="Z2" s="73" t="s">
        <v>25</v>
      </c>
      <c r="AA2" s="73" t="s">
        <v>26</v>
      </c>
      <c r="AB2" s="73" t="s">
        <v>27</v>
      </c>
      <c r="AC2" s="73" t="s">
        <v>28</v>
      </c>
      <c r="AD2" s="73" t="s">
        <v>29</v>
      </c>
      <c r="AE2" s="73" t="s">
        <v>30</v>
      </c>
      <c r="AF2" s="73" t="s">
        <v>31</v>
      </c>
      <c r="AG2" s="73" t="s">
        <v>32</v>
      </c>
      <c r="AH2" s="73" t="s">
        <v>33</v>
      </c>
      <c r="AI2" s="73" t="s">
        <v>34</v>
      </c>
    </row>
    <row r="3" spans="1:35" x14ac:dyDescent="0.2">
      <c r="A3" t="s">
        <v>148</v>
      </c>
      <c r="B3" t="s">
        <v>149</v>
      </c>
      <c r="D3" s="3">
        <v>44531</v>
      </c>
      <c r="E3" s="4">
        <v>0.74097222222222225</v>
      </c>
      <c r="F3">
        <v>3101</v>
      </c>
      <c r="G3" s="31">
        <v>9.3772194541343872</v>
      </c>
      <c r="H3" s="1" t="s">
        <v>78</v>
      </c>
      <c r="I3" s="74" cm="1">
        <f t="array" ref="I3:AI19">'[1]Data Reduction'!I86:AI102</f>
        <v>-0.88408425013579006</v>
      </c>
      <c r="J3" s="75">
        <v>20.489224507283637</v>
      </c>
      <c r="K3" s="75">
        <v>12.134121973649897</v>
      </c>
      <c r="L3" s="75">
        <v>12.527965190723542</v>
      </c>
      <c r="M3" s="75">
        <v>12.846790652164112</v>
      </c>
      <c r="N3" s="75">
        <v>1290.3053968888917</v>
      </c>
      <c r="O3" s="75">
        <v>1153.3979928585297</v>
      </c>
      <c r="P3" s="75">
        <v>1230.2911923824315</v>
      </c>
      <c r="Q3" s="75">
        <v>3.7058771282739098</v>
      </c>
      <c r="R3" s="75">
        <v>4.0884676820025927</v>
      </c>
      <c r="S3" s="75">
        <v>0.58729525441243668</v>
      </c>
      <c r="T3" s="75">
        <v>12.574851287994212</v>
      </c>
      <c r="U3" s="75">
        <v>12.837413432709976</v>
      </c>
      <c r="V3" s="75">
        <v>4.9661754229095711</v>
      </c>
      <c r="W3" s="75">
        <v>1.1365189978410877</v>
      </c>
      <c r="X3" s="75">
        <v>1.070878461662147</v>
      </c>
      <c r="Y3" s="75">
        <v>6.7272172363960099</v>
      </c>
      <c r="Z3" s="75">
        <v>7.1163718437425869</v>
      </c>
      <c r="AA3" s="76" t="e">
        <v>#VALUE!</v>
      </c>
      <c r="AB3" s="74">
        <v>-0.20301680118200949</v>
      </c>
      <c r="AC3" s="74">
        <v>28.066017826224218</v>
      </c>
      <c r="AD3" s="74">
        <v>0.29782048986330811</v>
      </c>
      <c r="AE3" s="74">
        <v>0.25524791354153803</v>
      </c>
      <c r="AF3" s="75">
        <v>0.73751831006766955</v>
      </c>
      <c r="AG3" s="75">
        <v>0.20442338410012964</v>
      </c>
      <c r="AH3" s="75">
        <v>0.19785933048223558</v>
      </c>
      <c r="AI3" s="75">
        <v>6.3239967998682312E-2</v>
      </c>
    </row>
    <row r="4" spans="1:35" x14ac:dyDescent="0.2">
      <c r="A4" t="s">
        <v>150</v>
      </c>
      <c r="B4" t="s">
        <v>151</v>
      </c>
      <c r="D4" s="3">
        <v>44531</v>
      </c>
      <c r="E4" s="4">
        <v>0.74444444444444446</v>
      </c>
      <c r="F4">
        <v>3102</v>
      </c>
      <c r="G4" s="44">
        <v>632.93333222508704</v>
      </c>
      <c r="H4" s="1" t="s">
        <v>78</v>
      </c>
      <c r="I4" s="75">
        <v>150.13178640379064</v>
      </c>
      <c r="J4" s="75">
        <v>52065.095908835661</v>
      </c>
      <c r="K4" s="75">
        <v>136776.8930938413</v>
      </c>
      <c r="L4" s="75">
        <v>139118.74642307413</v>
      </c>
      <c r="M4" s="75">
        <v>24728.705290034151</v>
      </c>
      <c r="N4" s="75">
        <v>2624774.528737436</v>
      </c>
      <c r="O4" s="75">
        <v>2572873.995494979</v>
      </c>
      <c r="P4" s="75">
        <v>2669079.8619931922</v>
      </c>
      <c r="Q4" s="75">
        <v>7683.8106532125566</v>
      </c>
      <c r="R4" s="75">
        <v>8690.1746514504448</v>
      </c>
      <c r="S4" s="75">
        <v>4231.7922592569321</v>
      </c>
      <c r="T4" s="75">
        <v>326150.54609558731</v>
      </c>
      <c r="U4" s="75">
        <v>331973.53275205818</v>
      </c>
      <c r="V4" s="75">
        <v>2287.4210626614645</v>
      </c>
      <c r="W4" s="75">
        <v>2733.6390618801511</v>
      </c>
      <c r="X4" s="75">
        <v>2795.0335951059847</v>
      </c>
      <c r="Y4" s="75">
        <v>9531.9759833098105</v>
      </c>
      <c r="Z4" s="75">
        <v>9690.2093163660829</v>
      </c>
      <c r="AA4" s="76" t="e">
        <v>#VALUE!</v>
      </c>
      <c r="AB4" s="74">
        <v>2.784273728458158</v>
      </c>
      <c r="AC4" s="74">
        <v>1062.6950648059212</v>
      </c>
      <c r="AD4" s="75">
        <v>267.09786619898671</v>
      </c>
      <c r="AE4" s="75">
        <v>91.079106507190019</v>
      </c>
      <c r="AF4" s="75">
        <v>10342.130648557923</v>
      </c>
      <c r="AG4" s="75">
        <v>4216.6018592835298</v>
      </c>
      <c r="AH4" s="75">
        <v>4339.390925735197</v>
      </c>
      <c r="AI4" s="75">
        <v>145.3847864121025</v>
      </c>
    </row>
    <row r="5" spans="1:35" x14ac:dyDescent="0.2">
      <c r="A5" t="s">
        <v>152</v>
      </c>
      <c r="B5" t="s">
        <v>153</v>
      </c>
      <c r="D5" s="3">
        <v>44531</v>
      </c>
      <c r="E5" s="4">
        <v>0.74791666666666667</v>
      </c>
      <c r="F5">
        <v>3103</v>
      </c>
      <c r="G5" s="44">
        <v>677.76605706053783</v>
      </c>
      <c r="H5" s="1" t="s">
        <v>78</v>
      </c>
      <c r="I5" s="74">
        <v>39.405318557499669</v>
      </c>
      <c r="J5" s="75">
        <v>101597.13195337463</v>
      </c>
      <c r="K5" s="75">
        <v>104714.85581585309</v>
      </c>
      <c r="L5" s="75">
        <v>105257.06866150153</v>
      </c>
      <c r="M5" s="75">
        <v>9509.0577805593457</v>
      </c>
      <c r="N5" s="75">
        <v>1613083.21580408</v>
      </c>
      <c r="O5" s="75">
        <v>1480241.0686202147</v>
      </c>
      <c r="P5" s="75">
        <v>1538528.9495274208</v>
      </c>
      <c r="Q5" s="75">
        <v>1366.3763710340443</v>
      </c>
      <c r="R5" s="75">
        <v>2201.3841533326272</v>
      </c>
      <c r="S5" s="75">
        <v>2334.9040665735529</v>
      </c>
      <c r="T5" s="75">
        <v>76248.681419310509</v>
      </c>
      <c r="U5" s="75">
        <v>81331.926847264534</v>
      </c>
      <c r="V5" s="75">
        <v>865.50725486630677</v>
      </c>
      <c r="W5" s="75">
        <v>1771.6804731562459</v>
      </c>
      <c r="X5" s="75">
        <v>1777.10260161273</v>
      </c>
      <c r="Y5" s="75">
        <v>6892.8808003056693</v>
      </c>
      <c r="Z5" s="75">
        <v>7014.8786905765664</v>
      </c>
      <c r="AA5" s="74">
        <v>214.71628687677841</v>
      </c>
      <c r="AB5" s="74">
        <v>0.14246642519412506</v>
      </c>
      <c r="AC5" s="75">
        <v>2193.9287267049608</v>
      </c>
      <c r="AD5" s="75">
        <v>663.60074646797261</v>
      </c>
      <c r="AE5" s="75">
        <v>58.42343411861836</v>
      </c>
      <c r="AF5" s="75">
        <v>7475.759609377732</v>
      </c>
      <c r="AG5" s="75">
        <v>2213.5839423597167</v>
      </c>
      <c r="AH5" s="75">
        <v>2241.3723506991987</v>
      </c>
      <c r="AI5" s="75">
        <v>116.84686823723672</v>
      </c>
    </row>
    <row r="6" spans="1:35" x14ac:dyDescent="0.2">
      <c r="A6" t="s">
        <v>154</v>
      </c>
      <c r="B6" t="s">
        <v>155</v>
      </c>
      <c r="D6" s="3">
        <v>44531</v>
      </c>
      <c r="E6" s="4">
        <v>0.75208333333333333</v>
      </c>
      <c r="F6">
        <v>3104</v>
      </c>
      <c r="G6" s="44">
        <v>1218.10833937128</v>
      </c>
      <c r="H6" s="1" t="s">
        <v>78</v>
      </c>
      <c r="I6" s="74">
        <v>-40.709180701788171</v>
      </c>
      <c r="J6" s="75">
        <v>99665.62432735812</v>
      </c>
      <c r="K6" s="75">
        <v>98216.0754035063</v>
      </c>
      <c r="L6" s="75">
        <v>97741.013151151492</v>
      </c>
      <c r="M6" s="75">
        <v>7574.1976542106186</v>
      </c>
      <c r="N6" s="75">
        <v>1797927.9089120093</v>
      </c>
      <c r="O6" s="75">
        <v>1632265.1747575151</v>
      </c>
      <c r="P6" s="75">
        <v>1728495.7335678462</v>
      </c>
      <c r="Q6" s="75">
        <v>856.33016257800978</v>
      </c>
      <c r="R6" s="75">
        <v>754.13087290475937</v>
      </c>
      <c r="S6" s="75">
        <v>1888.067926025484</v>
      </c>
      <c r="T6" s="75">
        <v>60856.692634989151</v>
      </c>
      <c r="U6" s="75">
        <v>64133.404067897885</v>
      </c>
      <c r="V6" s="75">
        <v>754.25268373869653</v>
      </c>
      <c r="W6" s="75">
        <v>1252.2153728736757</v>
      </c>
      <c r="X6" s="75">
        <v>1275.35943132173</v>
      </c>
      <c r="Y6" s="75">
        <v>6245.2414559565523</v>
      </c>
      <c r="Z6" s="75">
        <v>6353.6530981605965</v>
      </c>
      <c r="AA6" s="76" t="e">
        <v>#VALUE!</v>
      </c>
      <c r="AB6" s="74">
        <v>-26.640029382049892</v>
      </c>
      <c r="AC6" s="74">
        <v>3270.6208912118868</v>
      </c>
      <c r="AD6" s="75">
        <v>1265.6145646067598</v>
      </c>
      <c r="AE6" s="74">
        <v>91.224133535515151</v>
      </c>
      <c r="AF6" s="75">
        <v>6576.5669242655404</v>
      </c>
      <c r="AG6" s="75">
        <v>2095.1463437186017</v>
      </c>
      <c r="AH6" s="75">
        <v>2124.3809438635121</v>
      </c>
      <c r="AI6" s="75">
        <v>102.75961950936119</v>
      </c>
    </row>
    <row r="7" spans="1:35" x14ac:dyDescent="0.2">
      <c r="A7" t="s">
        <v>156</v>
      </c>
      <c r="B7" t="s">
        <v>157</v>
      </c>
      <c r="D7" s="3">
        <v>44531</v>
      </c>
      <c r="E7" s="4">
        <v>0.75555555555555554</v>
      </c>
      <c r="F7">
        <v>3105</v>
      </c>
      <c r="G7" s="44">
        <v>20634.344171791097</v>
      </c>
      <c r="H7" s="1" t="s">
        <v>78</v>
      </c>
      <c r="I7" s="74">
        <v>-1955.5167971606422</v>
      </c>
      <c r="J7" s="75">
        <v>1047399.3101601161</v>
      </c>
      <c r="K7" s="75">
        <v>1034399.6733318878</v>
      </c>
      <c r="L7" s="75">
        <v>1022225.410270531</v>
      </c>
      <c r="M7" s="75">
        <v>180509.2428148285</v>
      </c>
      <c r="N7" s="75">
        <v>20275306.583201934</v>
      </c>
      <c r="O7" s="75">
        <v>18626622.483875826</v>
      </c>
      <c r="P7" s="75">
        <v>19619134.438538976</v>
      </c>
      <c r="Q7" s="75">
        <v>11823.479210436299</v>
      </c>
      <c r="R7" s="75">
        <v>10480.183404852698</v>
      </c>
      <c r="S7" s="75">
        <v>20062.772838232486</v>
      </c>
      <c r="T7" s="75">
        <v>695171.05514764204</v>
      </c>
      <c r="U7" s="75">
        <v>740979.29920901824</v>
      </c>
      <c r="V7" s="75">
        <v>9727.0298425823221</v>
      </c>
      <c r="W7" s="75">
        <v>13870.406152277976</v>
      </c>
      <c r="X7" s="75">
        <v>13796.122513259526</v>
      </c>
      <c r="Y7" s="75">
        <v>69991.695430715394</v>
      </c>
      <c r="Z7" s="75">
        <v>71972.592471207347</v>
      </c>
      <c r="AA7" s="76" t="e">
        <v>#VALUE!</v>
      </c>
      <c r="AB7" s="74">
        <v>-108.57791903196475</v>
      </c>
      <c r="AC7" s="74">
        <v>31921.330433760828</v>
      </c>
      <c r="AD7" s="75">
        <v>15828.605414180951</v>
      </c>
      <c r="AE7" s="74">
        <v>1080.4142608349819</v>
      </c>
      <c r="AF7" s="75">
        <v>64172.81037427031</v>
      </c>
      <c r="AG7" s="75">
        <v>22078.748263816477</v>
      </c>
      <c r="AH7" s="75">
        <v>22739.047277313792</v>
      </c>
      <c r="AI7" s="75">
        <v>1598.5426429886563</v>
      </c>
    </row>
    <row r="8" spans="1:35" x14ac:dyDescent="0.2">
      <c r="A8" t="s">
        <v>158</v>
      </c>
      <c r="B8" t="s">
        <v>159</v>
      </c>
      <c r="D8" s="3">
        <v>44531</v>
      </c>
      <c r="E8" s="4">
        <v>0.77013888888888893</v>
      </c>
      <c r="F8">
        <v>3106</v>
      </c>
      <c r="G8" s="44">
        <v>607.80673630373951</v>
      </c>
      <c r="H8" s="1" t="s">
        <v>78</v>
      </c>
      <c r="I8" s="74">
        <v>4.1276155462386948</v>
      </c>
      <c r="J8" s="75">
        <v>119494.80435731518</v>
      </c>
      <c r="K8" s="75">
        <v>113112.83362612592</v>
      </c>
      <c r="L8" s="75">
        <v>114814.6924877764</v>
      </c>
      <c r="M8" s="75">
        <v>22962.938497555278</v>
      </c>
      <c r="N8" s="75">
        <v>1393093.039608171</v>
      </c>
      <c r="O8" s="75">
        <v>1285511.2472824091</v>
      </c>
      <c r="P8" s="75">
        <v>1349330.9545943018</v>
      </c>
      <c r="Q8" s="75">
        <v>466.5524507867504</v>
      </c>
      <c r="R8" s="75">
        <v>398.17419295257974</v>
      </c>
      <c r="S8" s="75">
        <v>1920.6692867198169</v>
      </c>
      <c r="T8" s="75">
        <v>51973.554021332769</v>
      </c>
      <c r="U8" s="75">
        <v>55207.085858468658</v>
      </c>
      <c r="V8" s="75">
        <v>530.97996483494683</v>
      </c>
      <c r="W8" s="75">
        <v>1173.0670010662172</v>
      </c>
      <c r="X8" s="75">
        <v>1209.5354052444416</v>
      </c>
      <c r="Y8" s="75">
        <v>5516.4539386927399</v>
      </c>
      <c r="Z8" s="75">
        <v>5683.600791176269</v>
      </c>
      <c r="AA8" s="76" t="e">
        <v>#VALUE!</v>
      </c>
      <c r="AB8" s="74">
        <v>-0.13663495432108064</v>
      </c>
      <c r="AC8" s="74">
        <v>138.27603250910073</v>
      </c>
      <c r="AD8" s="75">
        <v>405.95411917726767</v>
      </c>
      <c r="AE8" s="74">
        <v>44.497531164796769</v>
      </c>
      <c r="AF8" s="75">
        <v>7378.7737787273982</v>
      </c>
      <c r="AG8" s="75">
        <v>2502.3403333624956</v>
      </c>
      <c r="AH8" s="75">
        <v>2576.4927551915516</v>
      </c>
      <c r="AI8" s="75">
        <v>137.12119971012362</v>
      </c>
    </row>
    <row r="9" spans="1:35" x14ac:dyDescent="0.2">
      <c r="A9" t="s">
        <v>160</v>
      </c>
      <c r="B9" t="s">
        <v>161</v>
      </c>
      <c r="D9" s="3">
        <v>44531</v>
      </c>
      <c r="E9" s="4">
        <v>0.77430555555555547</v>
      </c>
      <c r="F9">
        <v>3107</v>
      </c>
      <c r="G9" s="44">
        <v>918.18341748837008</v>
      </c>
      <c r="H9" s="1" t="s">
        <v>78</v>
      </c>
      <c r="I9" s="74">
        <v>-3.8352521348489219</v>
      </c>
      <c r="J9" s="75">
        <v>270129.56142507849</v>
      </c>
      <c r="K9" s="75">
        <v>252316.80312580412</v>
      </c>
      <c r="L9" s="75">
        <v>260672.27222494825</v>
      </c>
      <c r="M9" s="75">
        <v>1873.094171676275</v>
      </c>
      <c r="N9" s="75">
        <v>1709657.5233633451</v>
      </c>
      <c r="O9" s="75">
        <v>1599475.5132647406</v>
      </c>
      <c r="P9" s="75">
        <v>1668339.2695763684</v>
      </c>
      <c r="Q9" s="75">
        <v>513.17271203425003</v>
      </c>
      <c r="R9" s="75">
        <v>513.99907710998957</v>
      </c>
      <c r="S9" s="75">
        <v>2494.7043453159017</v>
      </c>
      <c r="T9" s="75">
        <v>37718.974790422239</v>
      </c>
      <c r="U9" s="75">
        <v>39821.61481647061</v>
      </c>
      <c r="V9" s="75">
        <v>527.95546505581274</v>
      </c>
      <c r="W9" s="75">
        <v>573.95645427198008</v>
      </c>
      <c r="X9" s="75">
        <v>570.10008391852898</v>
      </c>
      <c r="Y9" s="75">
        <v>1645.3846841391592</v>
      </c>
      <c r="Z9" s="75">
        <v>1900.6396742009258</v>
      </c>
      <c r="AA9" s="74">
        <v>308.14235490909698</v>
      </c>
      <c r="AB9" s="74">
        <v>0.62243653871536608</v>
      </c>
      <c r="AC9" s="75">
        <v>5086.7361328855704</v>
      </c>
      <c r="AD9" s="75">
        <v>606.36832890931964</v>
      </c>
      <c r="AE9" s="74">
        <v>48.617811956009191</v>
      </c>
      <c r="AF9" s="75">
        <v>10559.109301116256</v>
      </c>
      <c r="AG9" s="75">
        <v>3512.0515718930155</v>
      </c>
      <c r="AH9" s="75">
        <v>3636.0063332539453</v>
      </c>
      <c r="AI9" s="75">
        <v>95.399257077041653</v>
      </c>
    </row>
    <row r="10" spans="1:35" x14ac:dyDescent="0.2">
      <c r="A10" t="s">
        <v>162</v>
      </c>
      <c r="B10" t="s">
        <v>163</v>
      </c>
      <c r="D10" s="3">
        <v>44531</v>
      </c>
      <c r="E10" s="4">
        <v>0.77777777777777779</v>
      </c>
      <c r="F10">
        <v>3108</v>
      </c>
      <c r="G10" s="44">
        <v>437.04670685791228</v>
      </c>
      <c r="H10" s="1" t="s">
        <v>78</v>
      </c>
      <c r="I10" s="75">
        <v>76.264650346705693</v>
      </c>
      <c r="J10" s="75">
        <v>331106.58511555434</v>
      </c>
      <c r="K10" s="75">
        <v>298677.71946669725</v>
      </c>
      <c r="L10" s="75">
        <v>305058.60138682276</v>
      </c>
      <c r="M10" s="75">
        <v>51396.692726490481</v>
      </c>
      <c r="N10" s="75">
        <v>1630184.2165800128</v>
      </c>
      <c r="O10" s="75">
        <v>1519174.3530381031</v>
      </c>
      <c r="P10" s="75">
        <v>1574242.2381022</v>
      </c>
      <c r="Q10" s="75">
        <v>718.06773936754985</v>
      </c>
      <c r="R10" s="75">
        <v>699.27473097265965</v>
      </c>
      <c r="S10" s="75">
        <v>2569.8346363245241</v>
      </c>
      <c r="T10" s="75">
        <v>129759.16726611415</v>
      </c>
      <c r="U10" s="75">
        <v>135877.82116212492</v>
      </c>
      <c r="V10" s="75">
        <v>805.04003403227443</v>
      </c>
      <c r="W10" s="75">
        <v>1426.0834044773678</v>
      </c>
      <c r="X10" s="75">
        <v>1459.2989541985692</v>
      </c>
      <c r="Y10" s="75">
        <v>3352.1482416001872</v>
      </c>
      <c r="Z10" s="75">
        <v>3540.5153722559476</v>
      </c>
      <c r="AA10" s="76" t="e">
        <v>#VALUE!</v>
      </c>
      <c r="AB10" s="75">
        <v>21.485216109134967</v>
      </c>
      <c r="AC10" s="74">
        <v>352.04112237404831</v>
      </c>
      <c r="AD10" s="75">
        <v>506.10008654146242</v>
      </c>
      <c r="AE10" s="75">
        <v>37.843874346826624</v>
      </c>
      <c r="AF10" s="75">
        <v>9221.6855147019505</v>
      </c>
      <c r="AG10" s="75">
        <v>3413.7718272671527</v>
      </c>
      <c r="AH10" s="75">
        <v>3499.8700285181612</v>
      </c>
      <c r="AI10" s="75">
        <v>240.94384949076704</v>
      </c>
    </row>
    <row r="11" spans="1:35" x14ac:dyDescent="0.2">
      <c r="A11" t="s">
        <v>164</v>
      </c>
      <c r="B11" t="s">
        <v>165</v>
      </c>
      <c r="D11" s="3">
        <v>44531</v>
      </c>
      <c r="E11" s="4">
        <v>0.78125</v>
      </c>
      <c r="F11">
        <v>3109</v>
      </c>
      <c r="G11" s="44">
        <v>320.5940277891583</v>
      </c>
      <c r="H11" s="1" t="s">
        <v>78</v>
      </c>
      <c r="I11" s="75">
        <v>84.123872891875152</v>
      </c>
      <c r="J11" s="75">
        <v>357782.93501270068</v>
      </c>
      <c r="K11" s="75">
        <v>306135.23713586724</v>
      </c>
      <c r="L11" s="75">
        <v>310559.43471935764</v>
      </c>
      <c r="M11" s="75">
        <v>6556.1478682882871</v>
      </c>
      <c r="N11" s="75">
        <v>1175938.8939306326</v>
      </c>
      <c r="O11" s="75">
        <v>1096431.5750389213</v>
      </c>
      <c r="P11" s="75">
        <v>1125285.0375399457</v>
      </c>
      <c r="Q11" s="75">
        <v>677.73577474628064</v>
      </c>
      <c r="R11" s="75">
        <v>708.51280141403981</v>
      </c>
      <c r="S11" s="75">
        <v>1491.4034172751644</v>
      </c>
      <c r="T11" s="75">
        <v>63124.964071685274</v>
      </c>
      <c r="U11" s="75">
        <v>67356.805238502158</v>
      </c>
      <c r="V11" s="75">
        <v>500.12668335108697</v>
      </c>
      <c r="W11" s="75">
        <v>1054.4337573985417</v>
      </c>
      <c r="X11" s="75">
        <v>1053.7925693429634</v>
      </c>
      <c r="Y11" s="75">
        <v>2143.1710757705232</v>
      </c>
      <c r="Z11" s="75">
        <v>2314.3682866099339</v>
      </c>
      <c r="AA11" s="77" t="e">
        <v>#VALUE!</v>
      </c>
      <c r="AB11" s="75">
        <v>11.829919625419942</v>
      </c>
      <c r="AC11" s="74">
        <v>712.3599297475098</v>
      </c>
      <c r="AD11" s="75">
        <v>276.06351732924423</v>
      </c>
      <c r="AE11" s="75">
        <v>34.688273806786931</v>
      </c>
      <c r="AF11" s="75">
        <v>8723.363496142998</v>
      </c>
      <c r="AG11" s="75">
        <v>2536.5399478678205</v>
      </c>
      <c r="AH11" s="75">
        <v>2606.4294459258572</v>
      </c>
      <c r="AI11" s="75">
        <v>105.18690051762285</v>
      </c>
    </row>
    <row r="12" spans="1:35" x14ac:dyDescent="0.2">
      <c r="A12" t="s">
        <v>167</v>
      </c>
      <c r="B12" t="s">
        <v>168</v>
      </c>
      <c r="D12" s="3">
        <v>44531</v>
      </c>
      <c r="E12" s="4">
        <v>0.78472222222222221</v>
      </c>
      <c r="F12">
        <v>3110</v>
      </c>
      <c r="G12" s="44">
        <v>379.32834174950631</v>
      </c>
      <c r="H12" s="1" t="s">
        <v>78</v>
      </c>
      <c r="I12" s="75">
        <v>91.228466190756265</v>
      </c>
      <c r="J12" s="75">
        <v>411571.25079821434</v>
      </c>
      <c r="K12" s="75">
        <v>346212.97751477442</v>
      </c>
      <c r="L12" s="75">
        <v>350992.5146208182</v>
      </c>
      <c r="M12" s="75">
        <v>22346.232612463416</v>
      </c>
      <c r="N12" s="75">
        <v>1293509.6453658165</v>
      </c>
      <c r="O12" s="75">
        <v>1211574.7235479231</v>
      </c>
      <c r="P12" s="75">
        <v>1250266.2144063727</v>
      </c>
      <c r="Q12" s="75">
        <v>1211.5747235479232</v>
      </c>
      <c r="R12" s="75">
        <v>1250.6455427481224</v>
      </c>
      <c r="S12" s="75">
        <v>1968.3347653381882</v>
      </c>
      <c r="T12" s="75">
        <v>104770.48799121364</v>
      </c>
      <c r="U12" s="75">
        <v>112357.05482620376</v>
      </c>
      <c r="V12" s="75">
        <v>1221.8165887751597</v>
      </c>
      <c r="W12" s="75">
        <v>1796.4990265256617</v>
      </c>
      <c r="X12" s="75">
        <v>1832.1558906501155</v>
      </c>
      <c r="Y12" s="75">
        <v>3703.7619288421793</v>
      </c>
      <c r="Z12" s="75">
        <v>3872.9423692624596</v>
      </c>
      <c r="AA12" s="76" t="e">
        <v>#VALUE!</v>
      </c>
      <c r="AB12" s="75">
        <v>17.612214907429578</v>
      </c>
      <c r="AC12" s="74">
        <v>1087.5343557958345</v>
      </c>
      <c r="AD12" s="75">
        <v>329.82599315119575</v>
      </c>
      <c r="AE12" s="75">
        <v>62.209848046919035</v>
      </c>
      <c r="AF12" s="75">
        <v>8405.9160531690595</v>
      </c>
      <c r="AG12" s="75">
        <v>2403.8037016666212</v>
      </c>
      <c r="AH12" s="75">
        <v>2464.116908004793</v>
      </c>
      <c r="AI12" s="75">
        <v>124.95075577228739</v>
      </c>
    </row>
    <row r="13" spans="1:35" x14ac:dyDescent="0.2">
      <c r="A13" t="s">
        <v>169</v>
      </c>
      <c r="B13" t="s">
        <v>170</v>
      </c>
      <c r="D13" s="3">
        <v>44531</v>
      </c>
      <c r="E13" s="4">
        <v>0.78888888888888886</v>
      </c>
      <c r="F13">
        <v>3111</v>
      </c>
      <c r="G13" s="44">
        <v>677.38224427179159</v>
      </c>
      <c r="H13" s="1" t="s">
        <v>78</v>
      </c>
      <c r="I13" s="74">
        <v>16.758436723284124</v>
      </c>
      <c r="J13" s="75">
        <v>422076.87640575337</v>
      </c>
      <c r="K13" s="75">
        <v>346006.85037403117</v>
      </c>
      <c r="L13" s="75">
        <v>356303.06048696238</v>
      </c>
      <c r="M13" s="75">
        <v>10282.662468045795</v>
      </c>
      <c r="N13" s="75">
        <v>1272801.2369866965</v>
      </c>
      <c r="O13" s="75">
        <v>1182032.0162542763</v>
      </c>
      <c r="P13" s="75">
        <v>1236222.5957960198</v>
      </c>
      <c r="Q13" s="75">
        <v>765.44193602712437</v>
      </c>
      <c r="R13" s="75">
        <v>732.25020605780674</v>
      </c>
      <c r="S13" s="75">
        <v>2194.7184714406048</v>
      </c>
      <c r="T13" s="75">
        <v>114071.1699353697</v>
      </c>
      <c r="U13" s="75">
        <v>120980.46882694197</v>
      </c>
      <c r="V13" s="75">
        <v>569.8139438814311</v>
      </c>
      <c r="W13" s="75">
        <v>1481.4349682224081</v>
      </c>
      <c r="X13" s="75">
        <v>1482.7897327109517</v>
      </c>
      <c r="Y13" s="75">
        <v>3387.5886036032298</v>
      </c>
      <c r="Z13" s="75">
        <v>3514.9364655263266</v>
      </c>
      <c r="AA13" s="76" t="e">
        <v>#VALUE!</v>
      </c>
      <c r="AB13" s="74">
        <v>12.368999780402913</v>
      </c>
      <c r="AC13" s="74">
        <v>1822.8356193353911</v>
      </c>
      <c r="AD13" s="75">
        <v>747.1526154317861</v>
      </c>
      <c r="AE13" s="75">
        <v>143.19860643905673</v>
      </c>
      <c r="AF13" s="75">
        <v>7586.6811358440655</v>
      </c>
      <c r="AG13" s="75">
        <v>2192.6863247077895</v>
      </c>
      <c r="AH13" s="75">
        <v>2238.7483173182713</v>
      </c>
      <c r="AI13" s="75">
        <v>125.92535921012606</v>
      </c>
    </row>
    <row r="14" spans="1:35" x14ac:dyDescent="0.2">
      <c r="A14" t="s">
        <v>171</v>
      </c>
      <c r="B14" t="s">
        <v>172</v>
      </c>
      <c r="D14" s="3">
        <v>44531</v>
      </c>
      <c r="E14" s="4">
        <v>0.80347222222222225</v>
      </c>
      <c r="F14">
        <v>3112</v>
      </c>
      <c r="G14" s="31">
        <v>2109497.4795344551</v>
      </c>
      <c r="H14" s="1" t="s">
        <v>78</v>
      </c>
      <c r="I14" s="74">
        <v>-329925.40579918883</v>
      </c>
      <c r="J14" s="74">
        <v>-1409144.3163290161</v>
      </c>
      <c r="K14" s="75">
        <v>359669.32026062463</v>
      </c>
      <c r="L14" s="75">
        <v>343426.18966820929</v>
      </c>
      <c r="M14" s="74">
        <v>-324440.71235239919</v>
      </c>
      <c r="N14" s="75">
        <v>138615079.38020903</v>
      </c>
      <c r="O14" s="75">
        <v>128088686.9573321</v>
      </c>
      <c r="P14" s="75">
        <v>132160017.09283361</v>
      </c>
      <c r="Q14" s="74">
        <v>-1123.7293073480041</v>
      </c>
      <c r="R14" s="74">
        <v>29554.059688277717</v>
      </c>
      <c r="S14" s="75">
        <v>96699.364461859426</v>
      </c>
      <c r="T14" s="75">
        <v>235208.96896809174</v>
      </c>
      <c r="U14" s="75">
        <v>280352.21503012907</v>
      </c>
      <c r="V14" s="74">
        <v>4653.5514398530077</v>
      </c>
      <c r="W14" s="75">
        <v>37781.09985846209</v>
      </c>
      <c r="X14" s="75">
        <v>40544.541556652228</v>
      </c>
      <c r="Y14" s="75">
        <v>365364.9634553676</v>
      </c>
      <c r="Z14" s="75">
        <v>444471.11893790966</v>
      </c>
      <c r="AA14" s="76" t="e">
        <v>#VALUE!</v>
      </c>
      <c r="AB14" s="74">
        <v>-46999.603844027661</v>
      </c>
      <c r="AC14" s="74">
        <v>5872840.9830239229</v>
      </c>
      <c r="AD14" s="74">
        <v>11290.030510468403</v>
      </c>
      <c r="AE14" s="74">
        <v>19517.070680652778</v>
      </c>
      <c r="AF14" s="75">
        <v>72608.903245575944</v>
      </c>
      <c r="AG14" s="75">
        <v>49889.615390989864</v>
      </c>
      <c r="AH14" s="75">
        <v>50986.554080347778</v>
      </c>
      <c r="AI14" s="74">
        <v>2143.2494392070062</v>
      </c>
    </row>
    <row r="15" spans="1:35" x14ac:dyDescent="0.2">
      <c r="A15" t="s">
        <v>173</v>
      </c>
      <c r="B15" t="s">
        <v>174</v>
      </c>
      <c r="D15" s="3">
        <v>44531</v>
      </c>
      <c r="E15" s="4">
        <v>0.80694444444444446</v>
      </c>
      <c r="F15">
        <v>3201</v>
      </c>
      <c r="G15" s="31">
        <v>208118.06805422367</v>
      </c>
      <c r="H15" s="1" t="s">
        <v>78</v>
      </c>
      <c r="I15" s="74">
        <v>-33153.208241037828</v>
      </c>
      <c r="J15" s="75">
        <v>273050.90528714145</v>
      </c>
      <c r="K15" s="75">
        <v>624978.55836683372</v>
      </c>
      <c r="L15" s="75">
        <v>634135.75336121954</v>
      </c>
      <c r="M15" s="74">
        <v>125516.00684350228</v>
      </c>
      <c r="N15" s="75">
        <v>52508188.57008063</v>
      </c>
      <c r="O15" s="75">
        <v>45931657.619567163</v>
      </c>
      <c r="P15" s="75">
        <v>48595568.890661225</v>
      </c>
      <c r="Q15" s="74">
        <v>-2747.1584983157522</v>
      </c>
      <c r="R15" s="74">
        <v>1421.0301686742391</v>
      </c>
      <c r="S15" s="75">
        <v>93944.49591967657</v>
      </c>
      <c r="T15" s="75">
        <v>54672.616477844553</v>
      </c>
      <c r="U15" s="75">
        <v>48345.827208996161</v>
      </c>
      <c r="V15" s="75">
        <v>1870.7733137394166</v>
      </c>
      <c r="W15" s="75">
        <v>15839.866159606963</v>
      </c>
      <c r="X15" s="75">
        <v>16208.23514006294</v>
      </c>
      <c r="Y15" s="75">
        <v>118772.98143854544</v>
      </c>
      <c r="Z15" s="75">
        <v>128596.1542507048</v>
      </c>
      <c r="AA15" s="74">
        <v>61977.560666547812</v>
      </c>
      <c r="AB15" s="74">
        <v>-6890.7892332753454</v>
      </c>
      <c r="AC15" s="75">
        <v>788767.4779255077</v>
      </c>
      <c r="AD15" s="74">
        <v>867.64422571805846</v>
      </c>
      <c r="AE15" s="74">
        <v>-6099.9405746692955</v>
      </c>
      <c r="AF15" s="75">
        <v>36545.532750321676</v>
      </c>
      <c r="AG15" s="75">
        <v>41581.98999723389</v>
      </c>
      <c r="AH15" s="75">
        <v>44162.65404110626</v>
      </c>
      <c r="AI15" s="75">
        <v>636.63317017787017</v>
      </c>
    </row>
    <row r="16" spans="1:35" x14ac:dyDescent="0.2">
      <c r="A16" t="s">
        <v>175</v>
      </c>
      <c r="B16" t="s">
        <v>176</v>
      </c>
      <c r="D16" s="3">
        <v>44531</v>
      </c>
      <c r="E16" s="4">
        <v>0.81111111111111101</v>
      </c>
      <c r="F16">
        <v>3202</v>
      </c>
      <c r="G16" s="31">
        <v>20567.954554486219</v>
      </c>
      <c r="H16" s="1" t="s">
        <v>78</v>
      </c>
      <c r="I16" s="74">
        <v>-3233.282455965234</v>
      </c>
      <c r="J16" s="75">
        <v>91815.349131226496</v>
      </c>
      <c r="K16" s="75">
        <v>424316.9024590507</v>
      </c>
      <c r="L16" s="75">
        <v>429870.25018876197</v>
      </c>
      <c r="M16" s="74">
        <v>8140.7964126656452</v>
      </c>
      <c r="N16" s="75">
        <v>11808062.709730539</v>
      </c>
      <c r="O16" s="75">
        <v>10454691.300045345</v>
      </c>
      <c r="P16" s="75">
        <v>11010026.073016472</v>
      </c>
      <c r="Q16" s="75">
        <v>491.36843430667579</v>
      </c>
      <c r="R16" s="75">
        <v>1437.4943438130417</v>
      </c>
      <c r="S16" s="75">
        <v>91116.038676373952</v>
      </c>
      <c r="T16" s="75">
        <v>34225.076378665064</v>
      </c>
      <c r="U16" s="75">
        <v>37454.245243719408</v>
      </c>
      <c r="V16" s="75">
        <v>1149.5429800502347</v>
      </c>
      <c r="W16" s="75">
        <v>4438.5645928581262</v>
      </c>
      <c r="X16" s="75">
        <v>4594.8810474722213</v>
      </c>
      <c r="Y16" s="75">
        <v>28795.136376280705</v>
      </c>
      <c r="Z16" s="75">
        <v>31324.994786482512</v>
      </c>
      <c r="AA16" s="76" t="e">
        <v>#VALUE!</v>
      </c>
      <c r="AB16" s="74">
        <v>-681.00497529903873</v>
      </c>
      <c r="AC16" s="74">
        <v>40333.758881347479</v>
      </c>
      <c r="AD16" s="74">
        <v>174.14887121283482</v>
      </c>
      <c r="AE16" s="74">
        <v>-465.04145247693344</v>
      </c>
      <c r="AF16" s="75">
        <v>13690.030551466027</v>
      </c>
      <c r="AG16" s="75">
        <v>40354.326835901964</v>
      </c>
      <c r="AH16" s="75">
        <v>41855.78751837946</v>
      </c>
      <c r="AI16" s="75">
        <v>208.76473872803513</v>
      </c>
    </row>
    <row r="17" spans="1:36" x14ac:dyDescent="0.2">
      <c r="A17" t="s">
        <v>177</v>
      </c>
      <c r="B17" t="s">
        <v>178</v>
      </c>
      <c r="D17" s="3">
        <v>44531</v>
      </c>
      <c r="E17" s="4">
        <v>0.81458333333333333</v>
      </c>
      <c r="F17">
        <v>3203</v>
      </c>
      <c r="G17" s="31">
        <v>1845.5852474950711</v>
      </c>
      <c r="H17" s="1" t="s">
        <v>78</v>
      </c>
      <c r="I17" s="74">
        <v>-283.85101106474195</v>
      </c>
      <c r="J17" s="75">
        <v>17099.347318041837</v>
      </c>
      <c r="K17" s="75">
        <v>325745.79618288006</v>
      </c>
      <c r="L17" s="75">
        <v>329621.52520261967</v>
      </c>
      <c r="M17" s="75">
        <v>3185.4801371764929</v>
      </c>
      <c r="N17" s="75">
        <v>2395569.6512486022</v>
      </c>
      <c r="O17" s="75">
        <v>2205474.3707566098</v>
      </c>
      <c r="P17" s="75">
        <v>2323591.8265962945</v>
      </c>
      <c r="Q17" s="75">
        <v>185.29675884850514</v>
      </c>
      <c r="R17" s="75">
        <v>115.12760773874254</v>
      </c>
      <c r="S17" s="75">
        <v>81537.956234332247</v>
      </c>
      <c r="T17" s="75">
        <v>7709.0095787869113</v>
      </c>
      <c r="U17" s="75">
        <v>8146.4132824432436</v>
      </c>
      <c r="V17" s="75">
        <v>808.55089692759066</v>
      </c>
      <c r="W17" s="75">
        <v>1543.0938254306288</v>
      </c>
      <c r="X17" s="75">
        <v>1604.1826971227158</v>
      </c>
      <c r="Y17" s="75">
        <v>5060.5947486314853</v>
      </c>
      <c r="Z17" s="75">
        <v>7369.4218932478188</v>
      </c>
      <c r="AA17" s="76" t="e">
        <v>#VALUE!</v>
      </c>
      <c r="AB17" s="74">
        <v>0.33645019061835152</v>
      </c>
      <c r="AC17" s="74">
        <v>1161.0576791991493</v>
      </c>
      <c r="AD17" s="75">
        <v>261.33487104530207</v>
      </c>
      <c r="AE17" s="74">
        <v>-64.577027809852538</v>
      </c>
      <c r="AF17" s="75">
        <v>8024.6046561085686</v>
      </c>
      <c r="AG17" s="75">
        <v>35896.633063779132</v>
      </c>
      <c r="AH17" s="75">
        <v>37133.175179600832</v>
      </c>
      <c r="AI17" s="75">
        <v>66.127319417748396</v>
      </c>
    </row>
    <row r="18" spans="1:36" x14ac:dyDescent="0.2">
      <c r="A18" t="s">
        <v>179</v>
      </c>
      <c r="B18" t="s">
        <v>180</v>
      </c>
      <c r="D18" s="3">
        <v>44531</v>
      </c>
      <c r="E18" s="4">
        <v>0.81805555555555554</v>
      </c>
      <c r="F18">
        <v>3204</v>
      </c>
      <c r="G18" s="31">
        <v>914.06267193131475</v>
      </c>
      <c r="H18" s="1" t="s">
        <v>78</v>
      </c>
      <c r="I18" s="74">
        <v>-135.00705664425519</v>
      </c>
      <c r="J18" s="75">
        <v>9890.1581102968266</v>
      </c>
      <c r="K18" s="75">
        <v>315443.02808349673</v>
      </c>
      <c r="L18" s="75">
        <v>325406.31120754807</v>
      </c>
      <c r="M18" s="75">
        <v>3068.5083896734236</v>
      </c>
      <c r="N18" s="75">
        <v>1836351.9079100112</v>
      </c>
      <c r="O18" s="75">
        <v>1715695.6352150778</v>
      </c>
      <c r="P18" s="75">
        <v>1797961.2756888962</v>
      </c>
      <c r="Q18" s="75">
        <v>173.9461264685292</v>
      </c>
      <c r="R18" s="75">
        <v>200.27113142015105</v>
      </c>
      <c r="S18" s="75">
        <v>79139.546135813231</v>
      </c>
      <c r="T18" s="75">
        <v>6867.3528542199674</v>
      </c>
      <c r="U18" s="75">
        <v>7590.3764277176379</v>
      </c>
      <c r="V18" s="75">
        <v>759.76889290930887</v>
      </c>
      <c r="W18" s="75">
        <v>1370.1799452250409</v>
      </c>
      <c r="X18" s="75">
        <v>1384.8049479759418</v>
      </c>
      <c r="Y18" s="75">
        <v>3595.0084887058606</v>
      </c>
      <c r="Z18" s="75">
        <v>5839.032348297239</v>
      </c>
      <c r="AA18" s="76" t="e">
        <v>#VALUE!</v>
      </c>
      <c r="AB18" s="74">
        <v>-25.49320792016437</v>
      </c>
      <c r="AC18" s="74">
        <v>1527.398724797227</v>
      </c>
      <c r="AD18" s="75">
        <v>231.7148873345883</v>
      </c>
      <c r="AE18" s="74">
        <v>39.95367939011777</v>
      </c>
      <c r="AF18" s="75">
        <v>7812.4936569969477</v>
      </c>
      <c r="AG18" s="75">
        <v>35913.522380181355</v>
      </c>
      <c r="AH18" s="75">
        <v>36608.21001084915</v>
      </c>
      <c r="AI18" s="75">
        <v>61.150792752204957</v>
      </c>
    </row>
    <row r="19" spans="1:36" x14ac:dyDescent="0.2">
      <c r="A19" t="s">
        <v>181</v>
      </c>
      <c r="B19" t="s">
        <v>182</v>
      </c>
      <c r="D19" s="3">
        <v>44531</v>
      </c>
      <c r="E19" s="4">
        <v>0.82152777777777775</v>
      </c>
      <c r="F19">
        <v>3205</v>
      </c>
      <c r="G19" s="31">
        <v>19610.184056776965</v>
      </c>
      <c r="H19" s="1" t="s">
        <v>78</v>
      </c>
      <c r="I19" s="74">
        <v>-2953.293718950611</v>
      </c>
      <c r="J19" s="75">
        <v>438483.71550953295</v>
      </c>
      <c r="K19" s="75">
        <v>1762171.1393419781</v>
      </c>
      <c r="L19" s="75">
        <v>1762171.1393419781</v>
      </c>
      <c r="M19" s="75">
        <v>662628.11927849369</v>
      </c>
      <c r="N19" s="75">
        <v>2266937.276963417</v>
      </c>
      <c r="O19" s="75">
        <v>2098289.694075135</v>
      </c>
      <c r="P19" s="75">
        <v>2170847.37508521</v>
      </c>
      <c r="Q19" s="75">
        <v>2414.0136573892446</v>
      </c>
      <c r="R19" s="75">
        <v>3325.8872160293731</v>
      </c>
      <c r="S19" s="75">
        <v>70518.221868169974</v>
      </c>
      <c r="T19" s="75">
        <v>2655218.9212876013</v>
      </c>
      <c r="U19" s="75">
        <v>2729737.6207033531</v>
      </c>
      <c r="V19" s="75">
        <v>3418.0550810962254</v>
      </c>
      <c r="W19" s="75">
        <v>10807.172433689786</v>
      </c>
      <c r="X19" s="75">
        <v>11001.313255851879</v>
      </c>
      <c r="Y19" s="75">
        <v>67184.490578517885</v>
      </c>
      <c r="Z19" s="75">
        <v>67282.541498801773</v>
      </c>
      <c r="AA19" s="74">
        <v>6224.2724196210092</v>
      </c>
      <c r="AB19" s="74">
        <v>-230.22356082656157</v>
      </c>
      <c r="AC19" s="74">
        <v>22002.626511703758</v>
      </c>
      <c r="AD19" s="74">
        <v>424.36438298865352</v>
      </c>
      <c r="AE19" s="74">
        <v>670.66829474177223</v>
      </c>
      <c r="AF19" s="75">
        <v>14223.266496380331</v>
      </c>
      <c r="AG19" s="75">
        <v>16339.205356106568</v>
      </c>
      <c r="AH19" s="75">
        <v>16792.200607818115</v>
      </c>
      <c r="AI19" s="75">
        <v>2729.7376207033535</v>
      </c>
    </row>
    <row r="20" spans="1:36" x14ac:dyDescent="0.2">
      <c r="H20" s="1"/>
    </row>
    <row r="22" spans="1:36" x14ac:dyDescent="0.2">
      <c r="A22" t="s">
        <v>228</v>
      </c>
    </row>
    <row r="23" spans="1:36" s="1" customFormat="1" ht="15" x14ac:dyDescent="0.2">
      <c r="A23" s="1" t="s">
        <v>1</v>
      </c>
      <c r="B23" s="1" t="s">
        <v>3</v>
      </c>
      <c r="C23" s="1" t="s">
        <v>4</v>
      </c>
      <c r="D23" s="1" t="s">
        <v>7</v>
      </c>
      <c r="E23" s="73" t="str" cm="1">
        <f t="array" ref="E23:E40">I2:I19</f>
        <v>Li /  7 [#3]</v>
      </c>
      <c r="F23" s="73" t="str" cm="1">
        <f t="array" ref="F23:F40">J2:J19</f>
        <v>Na /  23 [#3]</v>
      </c>
      <c r="G23" s="73" t="str" cm="1">
        <f t="array" ref="G23:G40">L2:L19</f>
        <v>Mg /  26 [#3]</v>
      </c>
      <c r="H23" s="73" t="str" cm="1">
        <f t="array" ref="H23:H40">M2:M19</f>
        <v>Al /  27 [#3]</v>
      </c>
      <c r="I23" s="73" t="str" cm="1">
        <f t="array" ref="I23:I40">P2:P19</f>
        <v>Ca /  44 [#3]</v>
      </c>
      <c r="J23" s="73" t="str" cm="1">
        <f t="array" ref="J23:J40">Q2:Q19</f>
        <v>Cr /  52 [#1]</v>
      </c>
      <c r="K23" s="73" t="str" cm="1">
        <f t="array" ref="K23:K40">S2:S19</f>
        <v>Mn /  55 [#3]</v>
      </c>
      <c r="L23" s="73" t="str" cm="1">
        <f t="array" ref="L23:L40">U2:U19</f>
        <v>Fe /  56 [#2]</v>
      </c>
      <c r="M23" s="73" t="str" cm="1">
        <f t="array" ref="M23:N40">V2:W19</f>
        <v>Ni /  60 [#3]</v>
      </c>
      <c r="N23" s="1" t="str">
        <v>Cu /  63 [#3]</v>
      </c>
      <c r="O23" s="73" t="str" cm="1">
        <f t="array" ref="O23:O40">Y2:Y19</f>
        <v>Zn /  66 [#3]</v>
      </c>
      <c r="P23" s="73" t="str" cm="1">
        <f t="array" ref="P23:P40">AD2:AD19</f>
        <v>Se /  80 [#2]</v>
      </c>
      <c r="Q23" s="73" t="str" cm="1">
        <f t="array" ref="Q23:Q40">AF2:AF19</f>
        <v>Sr /  88 [#3]</v>
      </c>
      <c r="R23" s="73" t="str" cm="1">
        <f t="array" ref="R23:R40">AH2:AH19</f>
        <v>Ba /  138 [#3]</v>
      </c>
      <c r="S23" s="73" t="str" cm="1">
        <f t="array" ref="S23:S40">AI2:AI19</f>
        <v>Pb /  208 [#3]</v>
      </c>
      <c r="U23" s="1" t="s">
        <v>7</v>
      </c>
      <c r="V23" s="1" t="s">
        <v>8</v>
      </c>
      <c r="W23" s="1" t="s">
        <v>9</v>
      </c>
      <c r="X23" s="1" t="s">
        <v>11</v>
      </c>
      <c r="Y23" s="1" t="s">
        <v>12</v>
      </c>
      <c r="Z23" s="1" t="s">
        <v>15</v>
      </c>
      <c r="AA23" s="1" t="s">
        <v>16</v>
      </c>
      <c r="AB23" s="1" t="s">
        <v>18</v>
      </c>
      <c r="AC23" s="1" t="s">
        <v>20</v>
      </c>
      <c r="AD23" s="1" t="s">
        <v>21</v>
      </c>
      <c r="AE23" s="1" t="s">
        <v>22</v>
      </c>
      <c r="AF23" s="1" t="s">
        <v>24</v>
      </c>
      <c r="AG23" s="1" t="s">
        <v>29</v>
      </c>
      <c r="AH23" s="1" t="s">
        <v>31</v>
      </c>
      <c r="AI23" s="1" t="s">
        <v>33</v>
      </c>
      <c r="AJ23" s="1" t="s">
        <v>34</v>
      </c>
    </row>
    <row r="24" spans="1:36" x14ac:dyDescent="0.2">
      <c r="A24" t="s">
        <v>149</v>
      </c>
      <c r="B24" s="3">
        <v>44531</v>
      </c>
      <c r="C24" s="4">
        <v>0.74097222222222225</v>
      </c>
      <c r="D24" s="1" t="s">
        <v>78</v>
      </c>
      <c r="E24" s="17">
        <v>-0.88408425013579006</v>
      </c>
      <c r="F24" s="17">
        <v>20.489224507283637</v>
      </c>
      <c r="G24" s="17">
        <v>12.527965190723542</v>
      </c>
      <c r="H24" s="17">
        <v>12.846790652164112</v>
      </c>
      <c r="I24" s="17">
        <v>1230.2911923824315</v>
      </c>
      <c r="J24" s="17">
        <v>3.7058771282739098</v>
      </c>
      <c r="K24" s="17">
        <v>0.58729525441243668</v>
      </c>
      <c r="L24" s="17">
        <v>12.837413432709976</v>
      </c>
      <c r="M24" s="17">
        <v>4.9661754229095711</v>
      </c>
      <c r="N24" s="17">
        <v>1.1365189978410877</v>
      </c>
      <c r="O24" s="17">
        <v>6.7272172363960099</v>
      </c>
      <c r="P24" s="17">
        <v>0.29782048986330811</v>
      </c>
      <c r="Q24" s="17">
        <v>0.73751831006766955</v>
      </c>
      <c r="R24" s="17">
        <v>0.19785933048223558</v>
      </c>
      <c r="S24" s="17">
        <v>6.3239967998682312E-2</v>
      </c>
      <c r="U24" s="1" t="s">
        <v>216</v>
      </c>
    </row>
    <row r="25" spans="1:36" x14ac:dyDescent="0.2">
      <c r="A25" t="s">
        <v>151</v>
      </c>
      <c r="B25" s="3">
        <v>44531</v>
      </c>
      <c r="C25" s="4">
        <v>0.74444444444444446</v>
      </c>
      <c r="D25" s="1" t="s">
        <v>78</v>
      </c>
      <c r="E25" s="17">
        <v>150.13178640379064</v>
      </c>
      <c r="F25" s="17">
        <v>52065.095908835661</v>
      </c>
      <c r="G25" s="17">
        <v>139118.74642307413</v>
      </c>
      <c r="H25" s="17">
        <v>24728.705290034151</v>
      </c>
      <c r="I25" s="17">
        <v>2669079.8619931922</v>
      </c>
      <c r="J25" s="17">
        <v>7683.8106532125566</v>
      </c>
      <c r="K25" s="17">
        <v>4231.7922592569321</v>
      </c>
      <c r="L25" s="17">
        <v>331973.53275205818</v>
      </c>
      <c r="M25" s="17">
        <v>2287.4210626614645</v>
      </c>
      <c r="N25" s="17">
        <v>2733.6390618801511</v>
      </c>
      <c r="O25" s="17">
        <v>9531.9759833098105</v>
      </c>
      <c r="P25" s="17">
        <v>267.09786619898671</v>
      </c>
      <c r="Q25" s="17">
        <v>10342.130648557923</v>
      </c>
      <c r="R25" s="17">
        <v>4339.390925735197</v>
      </c>
      <c r="S25" s="17">
        <v>145.3847864121025</v>
      </c>
      <c r="U25" s="1" t="s">
        <v>216</v>
      </c>
    </row>
    <row r="26" spans="1:36" x14ac:dyDescent="0.2">
      <c r="A26" t="s">
        <v>153</v>
      </c>
      <c r="B26" s="3">
        <v>44531</v>
      </c>
      <c r="C26" s="4">
        <v>0.74791666666666667</v>
      </c>
      <c r="D26" s="1" t="s">
        <v>78</v>
      </c>
      <c r="E26" s="17">
        <v>39.405318557499669</v>
      </c>
      <c r="F26" s="17">
        <v>101597.13195337463</v>
      </c>
      <c r="G26" s="17">
        <v>105257.06866150153</v>
      </c>
      <c r="H26" s="17">
        <v>9509.0577805593457</v>
      </c>
      <c r="I26" s="17">
        <v>1538528.9495274208</v>
      </c>
      <c r="J26" s="17">
        <v>1366.3763710340443</v>
      </c>
      <c r="K26" s="17">
        <v>2334.9040665735529</v>
      </c>
      <c r="L26" s="17">
        <v>81331.926847264534</v>
      </c>
      <c r="M26" s="17">
        <v>865.50725486630677</v>
      </c>
      <c r="N26" s="17">
        <v>1771.6804731562459</v>
      </c>
      <c r="O26" s="17">
        <v>6892.8808003056693</v>
      </c>
      <c r="P26" s="17">
        <v>663.60074646797261</v>
      </c>
      <c r="Q26" s="17">
        <v>7475.759609377732</v>
      </c>
      <c r="R26" s="17">
        <v>2241.3723506991987</v>
      </c>
      <c r="S26" s="17">
        <v>116.84686823723672</v>
      </c>
      <c r="U26" s="1" t="s">
        <v>216</v>
      </c>
    </row>
    <row r="27" spans="1:36" x14ac:dyDescent="0.2">
      <c r="A27" t="s">
        <v>155</v>
      </c>
      <c r="B27" s="3">
        <v>44531</v>
      </c>
      <c r="C27" s="4">
        <v>0.75208333333333333</v>
      </c>
      <c r="D27" s="1" t="s">
        <v>78</v>
      </c>
      <c r="E27" s="17">
        <v>-40.709180701788171</v>
      </c>
      <c r="F27" s="17">
        <v>99665.62432735812</v>
      </c>
      <c r="G27" s="17">
        <v>97741.013151151492</v>
      </c>
      <c r="H27" s="17">
        <v>7574.1976542106186</v>
      </c>
      <c r="I27" s="17">
        <v>1728495.7335678462</v>
      </c>
      <c r="J27" s="17">
        <v>856.33016257800978</v>
      </c>
      <c r="K27" s="17">
        <v>1888.067926025484</v>
      </c>
      <c r="L27" s="17">
        <v>64133.404067897885</v>
      </c>
      <c r="M27" s="17">
        <v>754.25268373869653</v>
      </c>
      <c r="N27" s="17">
        <v>1252.2153728736757</v>
      </c>
      <c r="O27" s="17">
        <v>6245.2414559565523</v>
      </c>
      <c r="P27" s="17">
        <v>1265.6145646067598</v>
      </c>
      <c r="Q27" s="17">
        <v>6576.5669242655404</v>
      </c>
      <c r="R27" s="17">
        <v>2124.3809438635121</v>
      </c>
      <c r="S27" s="17">
        <v>102.75961950936119</v>
      </c>
      <c r="U27" s="1" t="s">
        <v>216</v>
      </c>
    </row>
    <row r="28" spans="1:36" x14ac:dyDescent="0.2">
      <c r="A28" t="s">
        <v>157</v>
      </c>
      <c r="B28" s="3">
        <v>44531</v>
      </c>
      <c r="C28" s="4">
        <v>0.75555555555555554</v>
      </c>
      <c r="D28" s="1" t="s">
        <v>78</v>
      </c>
      <c r="E28" s="17">
        <v>-1955.5167971606422</v>
      </c>
      <c r="F28" s="17">
        <v>1047399.3101601161</v>
      </c>
      <c r="G28" s="17">
        <v>1022225.410270531</v>
      </c>
      <c r="H28" s="17">
        <v>180509.2428148285</v>
      </c>
      <c r="I28" s="17">
        <v>19619134.438538976</v>
      </c>
      <c r="J28" s="17">
        <v>11823.479210436299</v>
      </c>
      <c r="K28" s="17">
        <v>20062.772838232486</v>
      </c>
      <c r="L28" s="17">
        <v>740979.29920901824</v>
      </c>
      <c r="M28" s="17">
        <v>9727.0298425823221</v>
      </c>
      <c r="N28" s="17">
        <v>13870.406152277976</v>
      </c>
      <c r="O28" s="17">
        <v>69991.695430715394</v>
      </c>
      <c r="P28" s="17">
        <v>15828.605414180951</v>
      </c>
      <c r="Q28" s="17">
        <v>64172.81037427031</v>
      </c>
      <c r="R28" s="17">
        <v>22739.047277313792</v>
      </c>
      <c r="S28" s="17">
        <v>1598.5426429886563</v>
      </c>
      <c r="U28" s="1" t="s">
        <v>216</v>
      </c>
    </row>
    <row r="29" spans="1:36" x14ac:dyDescent="0.2">
      <c r="A29" t="s">
        <v>159</v>
      </c>
      <c r="B29" s="3">
        <v>44531</v>
      </c>
      <c r="C29" s="4">
        <v>0.77013888888888893</v>
      </c>
      <c r="D29" s="1" t="s">
        <v>78</v>
      </c>
      <c r="E29" s="17">
        <v>4.1276155462386948</v>
      </c>
      <c r="F29" s="17">
        <v>119494.80435731518</v>
      </c>
      <c r="G29" s="17">
        <v>114814.6924877764</v>
      </c>
      <c r="H29" s="17">
        <v>22962.938497555278</v>
      </c>
      <c r="I29" s="17">
        <v>1349330.9545943018</v>
      </c>
      <c r="J29" s="17">
        <v>466.5524507867504</v>
      </c>
      <c r="K29" s="17">
        <v>1920.6692867198169</v>
      </c>
      <c r="L29" s="17">
        <v>55207.085858468658</v>
      </c>
      <c r="M29" s="17">
        <v>530.97996483494683</v>
      </c>
      <c r="N29" s="17">
        <v>1173.0670010662172</v>
      </c>
      <c r="O29" s="17">
        <v>5516.4539386927399</v>
      </c>
      <c r="P29" s="17">
        <v>405.95411917726767</v>
      </c>
      <c r="Q29" s="17">
        <v>7378.7737787273982</v>
      </c>
      <c r="R29" s="17">
        <v>2576.4927551915516</v>
      </c>
      <c r="S29" s="17">
        <v>137.12119971012362</v>
      </c>
      <c r="U29" s="1" t="s">
        <v>216</v>
      </c>
    </row>
    <row r="30" spans="1:36" x14ac:dyDescent="0.2">
      <c r="A30" t="s">
        <v>161</v>
      </c>
      <c r="B30" s="3">
        <v>44531</v>
      </c>
      <c r="C30" s="4">
        <v>0.77430555555555547</v>
      </c>
      <c r="D30" s="1" t="s">
        <v>78</v>
      </c>
      <c r="E30" s="17">
        <v>-3.8352521348489219</v>
      </c>
      <c r="F30" s="17">
        <v>270129.56142507849</v>
      </c>
      <c r="G30" s="17">
        <v>260672.27222494825</v>
      </c>
      <c r="H30" s="17">
        <v>1873.094171676275</v>
      </c>
      <c r="I30" s="17">
        <v>1668339.2695763684</v>
      </c>
      <c r="J30" s="17">
        <v>513.17271203425003</v>
      </c>
      <c r="K30" s="17">
        <v>2494.7043453159017</v>
      </c>
      <c r="L30" s="17">
        <v>39821.61481647061</v>
      </c>
      <c r="M30" s="17">
        <v>527.95546505581274</v>
      </c>
      <c r="N30" s="17">
        <v>573.95645427198008</v>
      </c>
      <c r="O30" s="17">
        <v>1645.3846841391592</v>
      </c>
      <c r="P30" s="17">
        <v>606.36832890931964</v>
      </c>
      <c r="Q30" s="17">
        <v>10559.109301116256</v>
      </c>
      <c r="R30" s="17">
        <v>3636.0063332539453</v>
      </c>
      <c r="S30" s="17">
        <v>95.399257077041653</v>
      </c>
      <c r="U30" s="1" t="s">
        <v>216</v>
      </c>
    </row>
    <row r="31" spans="1:36" x14ac:dyDescent="0.2">
      <c r="A31" t="s">
        <v>163</v>
      </c>
      <c r="B31" s="3">
        <v>44531</v>
      </c>
      <c r="C31" s="4">
        <v>0.77777777777777779</v>
      </c>
      <c r="D31" s="1" t="s">
        <v>78</v>
      </c>
      <c r="E31" s="17">
        <v>76.264650346705693</v>
      </c>
      <c r="F31" s="17">
        <v>331106.58511555434</v>
      </c>
      <c r="G31" s="17">
        <v>305058.60138682276</v>
      </c>
      <c r="H31" s="17">
        <v>51396.692726490481</v>
      </c>
      <c r="I31" s="17">
        <v>1574242.2381022</v>
      </c>
      <c r="J31" s="17">
        <v>718.06773936754985</v>
      </c>
      <c r="K31" s="17">
        <v>2569.8346363245241</v>
      </c>
      <c r="L31" s="17">
        <v>135877.82116212492</v>
      </c>
      <c r="M31" s="17">
        <v>805.04003403227443</v>
      </c>
      <c r="N31" s="17">
        <v>1426.0834044773678</v>
      </c>
      <c r="O31" s="17">
        <v>3352.1482416001872</v>
      </c>
      <c r="P31" s="17">
        <v>506.10008654146242</v>
      </c>
      <c r="Q31" s="17">
        <v>9221.6855147019505</v>
      </c>
      <c r="R31" s="17">
        <v>3499.8700285181612</v>
      </c>
      <c r="S31" s="17">
        <v>240.94384949076704</v>
      </c>
      <c r="U31" s="1" t="s">
        <v>216</v>
      </c>
    </row>
    <row r="32" spans="1:36" x14ac:dyDescent="0.2">
      <c r="A32" t="s">
        <v>165</v>
      </c>
      <c r="B32" s="3">
        <v>44531</v>
      </c>
      <c r="C32" s="4">
        <v>0.78125</v>
      </c>
      <c r="D32" s="1" t="s">
        <v>78</v>
      </c>
      <c r="E32" s="17">
        <v>84.123872891875152</v>
      </c>
      <c r="F32" s="17">
        <v>357782.93501270068</v>
      </c>
      <c r="G32" s="17">
        <v>310559.43471935764</v>
      </c>
      <c r="H32" s="17">
        <v>6556.1478682882871</v>
      </c>
      <c r="I32" s="17">
        <v>1125285.0375399457</v>
      </c>
      <c r="J32" s="17">
        <v>677.73577474628064</v>
      </c>
      <c r="K32" s="17">
        <v>1491.4034172751644</v>
      </c>
      <c r="L32" s="17">
        <v>67356.805238502158</v>
      </c>
      <c r="M32" s="17">
        <v>500.12668335108697</v>
      </c>
      <c r="N32" s="17">
        <v>1054.4337573985417</v>
      </c>
      <c r="O32" s="17">
        <v>2143.1710757705232</v>
      </c>
      <c r="P32" s="17">
        <v>276.06351732924423</v>
      </c>
      <c r="Q32" s="17">
        <v>8723.363496142998</v>
      </c>
      <c r="R32" s="17">
        <v>2606.4294459258572</v>
      </c>
      <c r="S32" s="17">
        <v>105.18690051762285</v>
      </c>
      <c r="U32" s="1" t="s">
        <v>216</v>
      </c>
    </row>
    <row r="33" spans="1:52" x14ac:dyDescent="0.2">
      <c r="A33" t="s">
        <v>168</v>
      </c>
      <c r="B33" s="3">
        <v>44531</v>
      </c>
      <c r="C33" s="4">
        <v>0.78472222222222221</v>
      </c>
      <c r="D33" s="1" t="s">
        <v>78</v>
      </c>
      <c r="E33" s="17">
        <v>91.228466190756265</v>
      </c>
      <c r="F33" s="17">
        <v>411571.25079821434</v>
      </c>
      <c r="G33" s="17">
        <v>350992.5146208182</v>
      </c>
      <c r="H33" s="17">
        <v>22346.232612463416</v>
      </c>
      <c r="I33" s="17">
        <v>1250266.2144063727</v>
      </c>
      <c r="J33" s="17">
        <v>1211.5747235479232</v>
      </c>
      <c r="K33" s="17">
        <v>1968.3347653381882</v>
      </c>
      <c r="L33" s="17">
        <v>112357.05482620376</v>
      </c>
      <c r="M33" s="17">
        <v>1221.8165887751597</v>
      </c>
      <c r="N33" s="17">
        <v>1796.4990265256617</v>
      </c>
      <c r="O33" s="17">
        <v>3703.7619288421793</v>
      </c>
      <c r="P33" s="17">
        <v>329.82599315119575</v>
      </c>
      <c r="Q33" s="17">
        <v>8405.9160531690595</v>
      </c>
      <c r="R33" s="17">
        <v>2464.116908004793</v>
      </c>
      <c r="S33" s="17">
        <v>124.95075577228739</v>
      </c>
      <c r="U33" s="1" t="s">
        <v>216</v>
      </c>
    </row>
    <row r="34" spans="1:52" x14ac:dyDescent="0.2">
      <c r="A34" t="s">
        <v>170</v>
      </c>
      <c r="B34" s="3">
        <v>44531</v>
      </c>
      <c r="C34" s="4">
        <v>0.78888888888888886</v>
      </c>
      <c r="D34" s="1" t="s">
        <v>78</v>
      </c>
      <c r="E34" s="17">
        <v>16.758436723284124</v>
      </c>
      <c r="F34" s="17">
        <v>422076.87640575337</v>
      </c>
      <c r="G34" s="17">
        <v>356303.06048696238</v>
      </c>
      <c r="H34" s="17">
        <v>10282.662468045795</v>
      </c>
      <c r="I34" s="17">
        <v>1236222.5957960198</v>
      </c>
      <c r="J34" s="17">
        <v>765.44193602712437</v>
      </c>
      <c r="K34" s="17">
        <v>2194.7184714406048</v>
      </c>
      <c r="L34" s="17">
        <v>120980.46882694197</v>
      </c>
      <c r="M34" s="17">
        <v>569.8139438814311</v>
      </c>
      <c r="N34" s="17">
        <v>1481.4349682224081</v>
      </c>
      <c r="O34" s="17">
        <v>3387.5886036032298</v>
      </c>
      <c r="P34" s="17">
        <v>747.1526154317861</v>
      </c>
      <c r="Q34" s="17">
        <v>7586.6811358440655</v>
      </c>
      <c r="R34" s="17">
        <v>2238.7483173182713</v>
      </c>
      <c r="S34" s="17">
        <v>125.92535921012606</v>
      </c>
      <c r="U34" s="1" t="s">
        <v>216</v>
      </c>
    </row>
    <row r="35" spans="1:52" x14ac:dyDescent="0.2">
      <c r="A35" t="s">
        <v>172</v>
      </c>
      <c r="B35" s="3">
        <v>44531</v>
      </c>
      <c r="C35" s="4">
        <v>0.80347222222222225</v>
      </c>
      <c r="D35" s="1" t="s">
        <v>78</v>
      </c>
      <c r="E35" s="17">
        <v>-329925.40579918883</v>
      </c>
      <c r="F35" s="17">
        <v>-1409144.3163290161</v>
      </c>
      <c r="G35" s="17">
        <v>343426.18966820929</v>
      </c>
      <c r="H35" s="17">
        <v>-324440.71235239919</v>
      </c>
      <c r="I35" s="17">
        <v>132160017.09283361</v>
      </c>
      <c r="J35" s="17">
        <v>-1123.7293073480041</v>
      </c>
      <c r="K35" s="17">
        <v>96699.364461859426</v>
      </c>
      <c r="L35" s="17">
        <v>280352.21503012907</v>
      </c>
      <c r="M35" s="17">
        <v>4653.5514398530077</v>
      </c>
      <c r="N35" s="17">
        <v>37781.09985846209</v>
      </c>
      <c r="O35" s="17">
        <v>365364.9634553676</v>
      </c>
      <c r="P35" s="17">
        <v>11290.030510468403</v>
      </c>
      <c r="Q35" s="17">
        <v>72608.903245575944</v>
      </c>
      <c r="R35" s="17">
        <v>50986.554080347778</v>
      </c>
      <c r="S35" s="17">
        <v>2143.2494392070062</v>
      </c>
      <c r="U35" s="1" t="s">
        <v>216</v>
      </c>
      <c r="V35" s="78">
        <f>E35/1000</f>
        <v>-329.92540579918881</v>
      </c>
      <c r="W35" s="78">
        <f t="shared" ref="W35:AJ40" si="0">F35/1000</f>
        <v>-1409.1443163290162</v>
      </c>
      <c r="X35" s="78">
        <f t="shared" si="0"/>
        <v>343.4261896682093</v>
      </c>
      <c r="Y35" s="78">
        <f t="shared" si="0"/>
        <v>-324.4407123523992</v>
      </c>
      <c r="Z35" s="78">
        <f t="shared" si="0"/>
        <v>132160.01709283362</v>
      </c>
      <c r="AA35" s="78">
        <f t="shared" si="0"/>
        <v>-1.1237293073480041</v>
      </c>
      <c r="AB35" s="78">
        <f t="shared" si="0"/>
        <v>96.699364461859432</v>
      </c>
      <c r="AC35" s="78">
        <f t="shared" si="0"/>
        <v>280.35221503012906</v>
      </c>
      <c r="AD35" s="78">
        <f t="shared" si="0"/>
        <v>4.6535514398530076</v>
      </c>
      <c r="AE35" s="78">
        <f t="shared" si="0"/>
        <v>37.781099858462092</v>
      </c>
      <c r="AF35" s="78">
        <f t="shared" si="0"/>
        <v>365.36496345536762</v>
      </c>
      <c r="AG35" s="78">
        <f t="shared" si="0"/>
        <v>11.290030510468403</v>
      </c>
      <c r="AH35" s="78">
        <f t="shared" si="0"/>
        <v>72.608903245575945</v>
      </c>
      <c r="AI35" s="78">
        <f t="shared" si="0"/>
        <v>50.98655408034778</v>
      </c>
      <c r="AJ35" s="78">
        <f t="shared" si="0"/>
        <v>2.1432494392070063</v>
      </c>
      <c r="AK35" s="78"/>
    </row>
    <row r="36" spans="1:52" x14ac:dyDescent="0.2">
      <c r="A36" t="s">
        <v>174</v>
      </c>
      <c r="B36" s="3">
        <v>44531</v>
      </c>
      <c r="C36" s="4">
        <v>0.80694444444444446</v>
      </c>
      <c r="D36" s="1" t="s">
        <v>78</v>
      </c>
      <c r="E36" s="17">
        <v>-33153.208241037828</v>
      </c>
      <c r="F36" s="17">
        <v>273050.90528714145</v>
      </c>
      <c r="G36" s="17">
        <v>634135.75336121954</v>
      </c>
      <c r="H36" s="17">
        <v>125516.00684350228</v>
      </c>
      <c r="I36" s="17">
        <v>48595568.890661225</v>
      </c>
      <c r="J36" s="17">
        <v>-2747.1584983157522</v>
      </c>
      <c r="K36" s="17">
        <v>93944.49591967657</v>
      </c>
      <c r="L36" s="17">
        <v>48345.827208996161</v>
      </c>
      <c r="M36" s="17">
        <v>1870.7733137394166</v>
      </c>
      <c r="N36" s="17">
        <v>15839.866159606963</v>
      </c>
      <c r="O36" s="17">
        <v>118772.98143854544</v>
      </c>
      <c r="P36" s="17">
        <v>867.64422571805846</v>
      </c>
      <c r="Q36" s="17">
        <v>36545.532750321676</v>
      </c>
      <c r="R36" s="17">
        <v>44162.65404110626</v>
      </c>
      <c r="S36" s="17">
        <v>636.63317017787017</v>
      </c>
      <c r="U36" s="1" t="s">
        <v>216</v>
      </c>
      <c r="V36" s="78">
        <f t="shared" ref="V36:V40" si="1">E36/1000</f>
        <v>-33.153208241037831</v>
      </c>
      <c r="W36" s="78">
        <f t="shared" si="0"/>
        <v>273.05090528714146</v>
      </c>
      <c r="X36" s="78">
        <f t="shared" si="0"/>
        <v>634.13575336121949</v>
      </c>
      <c r="Y36" s="78">
        <f t="shared" si="0"/>
        <v>125.51600684350228</v>
      </c>
      <c r="Z36" s="78">
        <f t="shared" si="0"/>
        <v>48595.568890661227</v>
      </c>
      <c r="AA36" s="78">
        <f t="shared" si="0"/>
        <v>-2.7471584983157524</v>
      </c>
      <c r="AB36" s="78">
        <f t="shared" si="0"/>
        <v>93.944495919676569</v>
      </c>
      <c r="AC36" s="78">
        <f t="shared" si="0"/>
        <v>48.345827208996162</v>
      </c>
      <c r="AD36" s="78">
        <f t="shared" si="0"/>
        <v>1.8707733137394167</v>
      </c>
      <c r="AE36" s="78">
        <f t="shared" si="0"/>
        <v>15.839866159606963</v>
      </c>
      <c r="AF36" s="78">
        <f t="shared" si="0"/>
        <v>118.77298143854544</v>
      </c>
      <c r="AG36" s="78">
        <f t="shared" si="0"/>
        <v>0.86764422571805844</v>
      </c>
      <c r="AH36" s="78">
        <f t="shared" si="0"/>
        <v>36.545532750321676</v>
      </c>
      <c r="AI36" s="78">
        <f t="shared" si="0"/>
        <v>44.162654041106258</v>
      </c>
      <c r="AJ36" s="78">
        <f t="shared" si="0"/>
        <v>0.63663317017787013</v>
      </c>
      <c r="AK36" s="78"/>
    </row>
    <row r="37" spans="1:52" x14ac:dyDescent="0.2">
      <c r="A37" t="s">
        <v>176</v>
      </c>
      <c r="B37" s="3">
        <v>44531</v>
      </c>
      <c r="C37" s="4">
        <v>0.81111111111111101</v>
      </c>
      <c r="D37" s="1" t="s">
        <v>78</v>
      </c>
      <c r="E37" s="17">
        <v>-3233.282455965234</v>
      </c>
      <c r="F37" s="17">
        <v>91815.349131226496</v>
      </c>
      <c r="G37" s="17">
        <v>429870.25018876197</v>
      </c>
      <c r="H37" s="17">
        <v>8140.7964126656452</v>
      </c>
      <c r="I37" s="17">
        <v>11010026.073016472</v>
      </c>
      <c r="J37" s="17">
        <v>491.36843430667579</v>
      </c>
      <c r="K37" s="17">
        <v>91116.038676373952</v>
      </c>
      <c r="L37" s="17">
        <v>37454.245243719408</v>
      </c>
      <c r="M37" s="17">
        <v>1149.5429800502347</v>
      </c>
      <c r="N37" s="17">
        <v>4438.5645928581262</v>
      </c>
      <c r="O37" s="17">
        <v>28795.136376280705</v>
      </c>
      <c r="P37" s="17">
        <v>174.14887121283482</v>
      </c>
      <c r="Q37" s="17">
        <v>13690.030551466027</v>
      </c>
      <c r="R37" s="17">
        <v>41855.78751837946</v>
      </c>
      <c r="S37" s="17">
        <v>208.76473872803513</v>
      </c>
      <c r="U37" s="1" t="s">
        <v>216</v>
      </c>
      <c r="V37" s="78">
        <f t="shared" si="1"/>
        <v>-3.233282455965234</v>
      </c>
      <c r="W37" s="78">
        <f t="shared" si="0"/>
        <v>91.815349131226498</v>
      </c>
      <c r="X37" s="78">
        <f t="shared" si="0"/>
        <v>429.87025018876199</v>
      </c>
      <c r="Y37" s="78">
        <f t="shared" si="0"/>
        <v>8.1407964126656456</v>
      </c>
      <c r="Z37" s="78">
        <f t="shared" si="0"/>
        <v>11010.026073016472</v>
      </c>
      <c r="AA37" s="78">
        <f t="shared" si="0"/>
        <v>0.49136843430667582</v>
      </c>
      <c r="AB37" s="78">
        <f t="shared" si="0"/>
        <v>91.116038676373947</v>
      </c>
      <c r="AC37" s="78">
        <f t="shared" si="0"/>
        <v>37.454245243719406</v>
      </c>
      <c r="AD37" s="78">
        <f t="shared" si="0"/>
        <v>1.1495429800502348</v>
      </c>
      <c r="AE37" s="78">
        <f t="shared" si="0"/>
        <v>4.4385645928581265</v>
      </c>
      <c r="AF37" s="78">
        <f t="shared" si="0"/>
        <v>28.795136376280706</v>
      </c>
      <c r="AG37" s="78">
        <f t="shared" si="0"/>
        <v>0.17414887121283482</v>
      </c>
      <c r="AH37" s="78">
        <f t="shared" si="0"/>
        <v>13.690030551466027</v>
      </c>
      <c r="AI37" s="78">
        <f t="shared" si="0"/>
        <v>41.855787518379458</v>
      </c>
      <c r="AJ37" s="78">
        <f t="shared" si="0"/>
        <v>0.20876473872803514</v>
      </c>
      <c r="AK37" s="78"/>
    </row>
    <row r="38" spans="1:52" x14ac:dyDescent="0.2">
      <c r="A38" t="s">
        <v>178</v>
      </c>
      <c r="B38" s="3">
        <v>44531</v>
      </c>
      <c r="C38" s="4">
        <v>0.81458333333333333</v>
      </c>
      <c r="D38" s="1" t="s">
        <v>78</v>
      </c>
      <c r="E38" s="17">
        <v>-283.85101106474195</v>
      </c>
      <c r="F38" s="17">
        <v>17099.347318041837</v>
      </c>
      <c r="G38" s="17">
        <v>329621.52520261967</v>
      </c>
      <c r="H38" s="17">
        <v>3185.4801371764929</v>
      </c>
      <c r="I38" s="17">
        <v>2323591.8265962945</v>
      </c>
      <c r="J38" s="17">
        <v>185.29675884850514</v>
      </c>
      <c r="K38" s="17">
        <v>81537.956234332247</v>
      </c>
      <c r="L38" s="17">
        <v>8146.4132824432436</v>
      </c>
      <c r="M38" s="17">
        <v>808.55089692759066</v>
      </c>
      <c r="N38" s="17">
        <v>1543.0938254306288</v>
      </c>
      <c r="O38" s="17">
        <v>5060.5947486314853</v>
      </c>
      <c r="P38" s="17">
        <v>261.33487104530207</v>
      </c>
      <c r="Q38" s="17">
        <v>8024.6046561085686</v>
      </c>
      <c r="R38" s="17">
        <v>37133.175179600832</v>
      </c>
      <c r="S38" s="17">
        <v>66.127319417748396</v>
      </c>
      <c r="U38" s="1" t="s">
        <v>216</v>
      </c>
      <c r="V38" s="53">
        <f t="shared" si="1"/>
        <v>-0.28385101106474198</v>
      </c>
      <c r="W38" s="53">
        <f t="shared" si="0"/>
        <v>17.099347318041836</v>
      </c>
      <c r="X38" s="53">
        <f t="shared" si="0"/>
        <v>329.62152520261969</v>
      </c>
      <c r="Y38" s="53">
        <f t="shared" si="0"/>
        <v>3.1854801371764929</v>
      </c>
      <c r="Z38" s="53">
        <f t="shared" si="0"/>
        <v>2323.5918265962946</v>
      </c>
      <c r="AA38" s="53">
        <f t="shared" si="0"/>
        <v>0.18529675884850513</v>
      </c>
      <c r="AB38" s="53">
        <f t="shared" si="0"/>
        <v>81.537956234332242</v>
      </c>
      <c r="AC38" s="53">
        <f t="shared" si="0"/>
        <v>8.1464132824432429</v>
      </c>
      <c r="AD38" s="53">
        <f t="shared" si="0"/>
        <v>0.80855089692759063</v>
      </c>
      <c r="AE38" s="53">
        <f t="shared" si="0"/>
        <v>1.5430938254306288</v>
      </c>
      <c r="AF38" s="53">
        <f t="shared" si="0"/>
        <v>5.0605947486314857</v>
      </c>
      <c r="AG38" s="53">
        <f t="shared" si="0"/>
        <v>0.26133487104530206</v>
      </c>
      <c r="AH38" s="53">
        <f t="shared" si="0"/>
        <v>8.0246046561085684</v>
      </c>
      <c r="AI38" s="53">
        <f t="shared" si="0"/>
        <v>37.133175179600833</v>
      </c>
      <c r="AJ38" s="53">
        <f t="shared" si="0"/>
        <v>6.6127319417748395E-2</v>
      </c>
      <c r="AK38" s="53"/>
    </row>
    <row r="39" spans="1:52" x14ac:dyDescent="0.2">
      <c r="A39" t="s">
        <v>180</v>
      </c>
      <c r="B39" s="3">
        <v>44531</v>
      </c>
      <c r="C39" s="4">
        <v>0.81805555555555554</v>
      </c>
      <c r="D39" s="1" t="s">
        <v>78</v>
      </c>
      <c r="E39" s="17">
        <v>-135.00705664425519</v>
      </c>
      <c r="F39" s="17">
        <v>9890.1581102968266</v>
      </c>
      <c r="G39" s="17">
        <v>325406.31120754807</v>
      </c>
      <c r="H39" s="17">
        <v>3068.5083896734236</v>
      </c>
      <c r="I39" s="17">
        <v>1797961.2756888962</v>
      </c>
      <c r="J39" s="17">
        <v>173.9461264685292</v>
      </c>
      <c r="K39" s="17">
        <v>79139.546135813231</v>
      </c>
      <c r="L39" s="17">
        <v>7590.3764277176379</v>
      </c>
      <c r="M39" s="17">
        <v>759.76889290930887</v>
      </c>
      <c r="N39" s="17">
        <v>1370.1799452250409</v>
      </c>
      <c r="O39" s="17">
        <v>3595.0084887058606</v>
      </c>
      <c r="P39" s="17">
        <v>231.7148873345883</v>
      </c>
      <c r="Q39" s="17">
        <v>7812.4936569969477</v>
      </c>
      <c r="R39" s="17">
        <v>36608.21001084915</v>
      </c>
      <c r="S39" s="17">
        <v>61.150792752204957</v>
      </c>
      <c r="U39" s="1" t="s">
        <v>216</v>
      </c>
      <c r="V39" s="53">
        <f t="shared" si="1"/>
        <v>-0.13500705664425519</v>
      </c>
      <c r="W39" s="53">
        <f t="shared" si="0"/>
        <v>9.8901581102968272</v>
      </c>
      <c r="X39" s="53">
        <f t="shared" si="0"/>
        <v>325.40631120754807</v>
      </c>
      <c r="Y39" s="53">
        <f t="shared" si="0"/>
        <v>3.0685083896734238</v>
      </c>
      <c r="Z39" s="53">
        <f t="shared" si="0"/>
        <v>1797.9612756888962</v>
      </c>
      <c r="AA39" s="53">
        <f t="shared" si="0"/>
        <v>0.17394612646852919</v>
      </c>
      <c r="AB39" s="53">
        <f t="shared" si="0"/>
        <v>79.139546135813234</v>
      </c>
      <c r="AC39" s="53">
        <f t="shared" si="0"/>
        <v>7.5903764277176382</v>
      </c>
      <c r="AD39" s="53">
        <f t="shared" si="0"/>
        <v>0.75976889290930882</v>
      </c>
      <c r="AE39" s="53">
        <f t="shared" si="0"/>
        <v>1.3701799452250409</v>
      </c>
      <c r="AF39" s="53">
        <f t="shared" si="0"/>
        <v>3.5950084887058606</v>
      </c>
      <c r="AG39" s="53">
        <f t="shared" si="0"/>
        <v>0.23171488733458831</v>
      </c>
      <c r="AH39" s="53">
        <f t="shared" si="0"/>
        <v>7.8124936569969474</v>
      </c>
      <c r="AI39" s="53">
        <f t="shared" si="0"/>
        <v>36.608210010849149</v>
      </c>
      <c r="AJ39" s="53">
        <f t="shared" si="0"/>
        <v>6.115079275220496E-2</v>
      </c>
      <c r="AK39" s="53"/>
    </row>
    <row r="40" spans="1:52" x14ac:dyDescent="0.2">
      <c r="A40" t="s">
        <v>182</v>
      </c>
      <c r="B40" s="3">
        <v>44531</v>
      </c>
      <c r="C40" s="4">
        <v>0.82152777777777775</v>
      </c>
      <c r="D40" s="1" t="s">
        <v>78</v>
      </c>
      <c r="E40" s="17">
        <v>-2953.293718950611</v>
      </c>
      <c r="F40" s="17">
        <v>438483.71550953295</v>
      </c>
      <c r="G40" s="17">
        <v>1762171.1393419781</v>
      </c>
      <c r="H40" s="17">
        <v>662628.11927849369</v>
      </c>
      <c r="I40" s="17">
        <v>2170847.37508521</v>
      </c>
      <c r="J40" s="17">
        <v>2414.0136573892446</v>
      </c>
      <c r="K40" s="17">
        <v>70518.221868169974</v>
      </c>
      <c r="L40" s="17">
        <v>2729737.6207033531</v>
      </c>
      <c r="M40" s="17">
        <v>3418.0550810962254</v>
      </c>
      <c r="N40" s="17">
        <v>10807.172433689786</v>
      </c>
      <c r="O40" s="17">
        <v>67184.490578517885</v>
      </c>
      <c r="P40" s="17">
        <v>424.36438298865352</v>
      </c>
      <c r="Q40" s="17">
        <v>14223.266496380331</v>
      </c>
      <c r="R40" s="17">
        <v>16792.200607818115</v>
      </c>
      <c r="S40" s="17">
        <v>2729.7376207033535</v>
      </c>
      <c r="U40" s="1" t="s">
        <v>216</v>
      </c>
      <c r="V40" s="53">
        <f t="shared" si="1"/>
        <v>-2.953293718950611</v>
      </c>
      <c r="W40" s="53">
        <f t="shared" si="0"/>
        <v>438.48371550953294</v>
      </c>
      <c r="X40" s="53">
        <f t="shared" si="0"/>
        <v>1762.1711393419782</v>
      </c>
      <c r="Y40" s="53">
        <f t="shared" si="0"/>
        <v>662.62811927849373</v>
      </c>
      <c r="Z40" s="53">
        <f t="shared" si="0"/>
        <v>2170.8473750852099</v>
      </c>
      <c r="AA40" s="53">
        <f t="shared" si="0"/>
        <v>2.4140136573892446</v>
      </c>
      <c r="AB40" s="53">
        <f t="shared" si="0"/>
        <v>70.518221868169974</v>
      </c>
      <c r="AC40" s="53">
        <f t="shared" si="0"/>
        <v>2729.7376207033531</v>
      </c>
      <c r="AD40" s="53">
        <f t="shared" si="0"/>
        <v>3.4180550810962256</v>
      </c>
      <c r="AE40" s="53">
        <f t="shared" si="0"/>
        <v>10.807172433689786</v>
      </c>
      <c r="AF40" s="53">
        <f t="shared" si="0"/>
        <v>67.184490578517881</v>
      </c>
      <c r="AG40" s="53">
        <f t="shared" si="0"/>
        <v>0.42436438298865353</v>
      </c>
      <c r="AH40" s="53">
        <f t="shared" si="0"/>
        <v>14.223266496380331</v>
      </c>
      <c r="AI40" s="53">
        <f t="shared" si="0"/>
        <v>16.792200607818113</v>
      </c>
      <c r="AJ40" s="53">
        <f t="shared" si="0"/>
        <v>2.7297376207033537</v>
      </c>
      <c r="AK40" s="53"/>
    </row>
    <row r="41" spans="1:52" x14ac:dyDescent="0.2">
      <c r="T41" t="s">
        <v>229</v>
      </c>
      <c r="U41" s="32" t="s">
        <v>230</v>
      </c>
      <c r="V41" s="56">
        <f>AVERAGE(V35:V39)</f>
        <v>-73.346150912780189</v>
      </c>
      <c r="W41" s="56">
        <f t="shared" ref="W41:AJ41" si="2">AVERAGE(W35:W39)</f>
        <v>-203.45771129646195</v>
      </c>
      <c r="X41" s="56">
        <f t="shared" si="2"/>
        <v>412.49200592567178</v>
      </c>
      <c r="Y41" s="56">
        <f t="shared" si="2"/>
        <v>-36.905984113876272</v>
      </c>
      <c r="Z41" s="56">
        <f t="shared" si="2"/>
        <v>39177.433031759298</v>
      </c>
      <c r="AA41" s="56">
        <f t="shared" si="2"/>
        <v>-0.60405529720800932</v>
      </c>
      <c r="AB41" s="56">
        <f t="shared" si="2"/>
        <v>88.487480285611085</v>
      </c>
      <c r="AC41" s="56">
        <f t="shared" si="2"/>
        <v>76.377815438601104</v>
      </c>
      <c r="AD41" s="56">
        <f t="shared" si="2"/>
        <v>1.8484375046959116</v>
      </c>
      <c r="AE41" s="56">
        <f t="shared" si="2"/>
        <v>12.19456087631657</v>
      </c>
      <c r="AF41" s="56">
        <f t="shared" si="2"/>
        <v>104.31773690150621</v>
      </c>
      <c r="AG41" s="56">
        <f t="shared" si="2"/>
        <v>2.5649746731558372</v>
      </c>
      <c r="AH41" s="56">
        <f t="shared" si="2"/>
        <v>27.736312972093828</v>
      </c>
      <c r="AI41" s="56">
        <f t="shared" si="2"/>
        <v>42.149276166056701</v>
      </c>
      <c r="AJ41" s="56">
        <f t="shared" si="2"/>
        <v>0.62318509205657302</v>
      </c>
      <c r="AK41" s="56"/>
    </row>
    <row r="42" spans="1:52" x14ac:dyDescent="0.2">
      <c r="U42" s="32" t="s">
        <v>231</v>
      </c>
      <c r="V42" s="56">
        <f>STDEV(V35:V39)</f>
        <v>144.102543570172</v>
      </c>
      <c r="W42" s="56">
        <f t="shared" ref="W42:AJ42" si="3">STDEV(W35:W39)</f>
        <v>682.2920124354315</v>
      </c>
      <c r="X42" s="56">
        <f t="shared" si="3"/>
        <v>131.00522501608265</v>
      </c>
      <c r="Y42" s="56">
        <f t="shared" si="3"/>
        <v>169.03521902422895</v>
      </c>
      <c r="Z42" s="56">
        <f t="shared" si="3"/>
        <v>55415.015015898789</v>
      </c>
      <c r="AA42" s="56">
        <f t="shared" si="3"/>
        <v>1.3501174432824503</v>
      </c>
      <c r="AB42" s="56">
        <f t="shared" si="3"/>
        <v>7.7427891934441648</v>
      </c>
      <c r="AC42" s="56">
        <f t="shared" si="3"/>
        <v>115.42706395752283</v>
      </c>
      <c r="AD42" s="56">
        <f t="shared" si="3"/>
        <v>1.6297377195014493</v>
      </c>
      <c r="AE42" s="56">
        <f t="shared" si="3"/>
        <v>15.48172857693663</v>
      </c>
      <c r="AF42" s="56">
        <f t="shared" si="3"/>
        <v>153.34219907078429</v>
      </c>
      <c r="AG42" s="56">
        <f t="shared" si="3"/>
        <v>4.8855510332319811</v>
      </c>
      <c r="AH42" s="56">
        <f t="shared" si="3"/>
        <v>27.72165120275158</v>
      </c>
      <c r="AI42" s="56">
        <f t="shared" si="3"/>
        <v>5.8758401576110808</v>
      </c>
      <c r="AJ42" s="56">
        <f t="shared" si="3"/>
        <v>0.88157765046362468</v>
      </c>
      <c r="AK42" s="56"/>
    </row>
    <row r="43" spans="1:52" x14ac:dyDescent="0.2">
      <c r="T43" t="s">
        <v>232</v>
      </c>
      <c r="U43" s="79" t="s">
        <v>230</v>
      </c>
      <c r="V43" s="80">
        <f>AVERAGE(V38:V39)</f>
        <v>-0.20942903385449857</v>
      </c>
      <c r="W43" s="80">
        <f t="shared" ref="W43:AJ43" si="4">AVERAGE(W38:W39)</f>
        <v>13.494752714169332</v>
      </c>
      <c r="X43" s="80">
        <f t="shared" si="4"/>
        <v>327.51391820508388</v>
      </c>
      <c r="Y43" s="80">
        <f t="shared" si="4"/>
        <v>3.1269942634249581</v>
      </c>
      <c r="Z43" s="80">
        <f t="shared" si="4"/>
        <v>2060.7765511425955</v>
      </c>
      <c r="AA43" s="80">
        <f t="shared" si="4"/>
        <v>0.17962144265851715</v>
      </c>
      <c r="AB43" s="80">
        <f t="shared" si="4"/>
        <v>80.338751185072738</v>
      </c>
      <c r="AC43" s="80">
        <f t="shared" si="4"/>
        <v>7.8683948550804406</v>
      </c>
      <c r="AD43" s="80">
        <f t="shared" si="4"/>
        <v>0.78415989491844973</v>
      </c>
      <c r="AE43" s="80">
        <f t="shared" si="4"/>
        <v>1.4566368853278349</v>
      </c>
      <c r="AF43" s="80">
        <f t="shared" si="4"/>
        <v>4.3278016186686727</v>
      </c>
      <c r="AG43" s="80">
        <f t="shared" si="4"/>
        <v>0.2465248791899452</v>
      </c>
      <c r="AH43" s="80">
        <f t="shared" si="4"/>
        <v>7.9185491565527579</v>
      </c>
      <c r="AI43" s="80">
        <f t="shared" si="4"/>
        <v>36.870692595224995</v>
      </c>
      <c r="AJ43" s="80">
        <f t="shared" si="4"/>
        <v>6.3639056084976678E-2</v>
      </c>
      <c r="AK43" s="56"/>
    </row>
    <row r="44" spans="1:52" x14ac:dyDescent="0.2">
      <c r="U44" s="32" t="s">
        <v>231</v>
      </c>
      <c r="V44" s="56">
        <f>STDEV(V38:V39)</f>
        <v>0.10524856950934765</v>
      </c>
      <c r="W44" s="56">
        <f t="shared" ref="W44:AJ44" si="5">STDEV(W38:W39)</f>
        <v>5.0976665756533723</v>
      </c>
      <c r="X44" s="56">
        <f t="shared" si="5"/>
        <v>2.980606400067582</v>
      </c>
      <c r="Y44" s="56">
        <f t="shared" si="5"/>
        <v>8.2711515866660812E-2</v>
      </c>
      <c r="Z44" s="56">
        <f t="shared" si="5"/>
        <v>371.67692694543899</v>
      </c>
      <c r="AA44" s="56">
        <f t="shared" si="5"/>
        <v>8.0261091266365867E-3</v>
      </c>
      <c r="AB44" s="56">
        <f t="shared" si="5"/>
        <v>1.6959320447290862</v>
      </c>
      <c r="AC44" s="56">
        <f t="shared" si="5"/>
        <v>0.39317743056611426</v>
      </c>
      <c r="AD44" s="56">
        <f t="shared" si="5"/>
        <v>3.4494085841196474E-2</v>
      </c>
      <c r="AE44" s="56">
        <f t="shared" si="5"/>
        <v>0.1222685772546495</v>
      </c>
      <c r="AF44" s="56">
        <f t="shared" si="5"/>
        <v>1.0363259828072451</v>
      </c>
      <c r="AG44" s="56">
        <f t="shared" si="5"/>
        <v>2.0944491340480771E-2</v>
      </c>
      <c r="AH44" s="56">
        <f t="shared" si="5"/>
        <v>0.14998512583608098</v>
      </c>
      <c r="AI44" s="56">
        <f t="shared" si="5"/>
        <v>0.37120643071105641</v>
      </c>
      <c r="AJ44" s="56">
        <f t="shared" si="5"/>
        <v>3.5189357519614405E-3</v>
      </c>
      <c r="AK44" s="56"/>
    </row>
    <row r="45" spans="1:52" x14ac:dyDescent="0.2">
      <c r="U45" s="32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7" spans="1:52" x14ac:dyDescent="0.2">
      <c r="V47" s="1" t="s">
        <v>8</v>
      </c>
      <c r="W47" s="1" t="s">
        <v>9</v>
      </c>
      <c r="X47" s="1" t="s">
        <v>11</v>
      </c>
      <c r="Y47" s="1" t="s">
        <v>12</v>
      </c>
      <c r="Z47" s="1" t="s">
        <v>15</v>
      </c>
      <c r="AA47" s="1" t="s">
        <v>16</v>
      </c>
      <c r="AB47" s="1" t="s">
        <v>18</v>
      </c>
      <c r="AC47" s="1" t="s">
        <v>20</v>
      </c>
      <c r="AD47" s="1" t="s">
        <v>21</v>
      </c>
      <c r="AE47" s="1" t="s">
        <v>22</v>
      </c>
      <c r="AF47" s="1" t="s">
        <v>24</v>
      </c>
      <c r="AG47" s="1" t="s">
        <v>29</v>
      </c>
      <c r="AH47" s="1" t="s">
        <v>31</v>
      </c>
      <c r="AI47" s="1" t="s">
        <v>33</v>
      </c>
      <c r="AJ47" s="1" t="s">
        <v>34</v>
      </c>
      <c r="AK47" s="1"/>
      <c r="AL47" s="73" t="s">
        <v>8</v>
      </c>
      <c r="AM47" s="73" t="s">
        <v>9</v>
      </c>
      <c r="AN47" s="73" t="s">
        <v>11</v>
      </c>
      <c r="AO47" s="73" t="s">
        <v>12</v>
      </c>
      <c r="AP47" s="73" t="s">
        <v>15</v>
      </c>
      <c r="AQ47" s="73" t="s">
        <v>16</v>
      </c>
      <c r="AR47" s="73" t="s">
        <v>18</v>
      </c>
      <c r="AS47" s="73" t="s">
        <v>20</v>
      </c>
      <c r="AT47" s="73" t="s">
        <v>21</v>
      </c>
      <c r="AU47" s="73" t="s">
        <v>22</v>
      </c>
      <c r="AV47" s="73" t="s">
        <v>24</v>
      </c>
      <c r="AW47" s="73" t="s">
        <v>29</v>
      </c>
      <c r="AX47" s="73" t="s">
        <v>31</v>
      </c>
      <c r="AY47" s="73" t="s">
        <v>33</v>
      </c>
      <c r="AZ47" s="73" t="s">
        <v>34</v>
      </c>
    </row>
    <row r="48" spans="1:52" x14ac:dyDescent="0.2">
      <c r="S48" s="1" t="s">
        <v>233</v>
      </c>
      <c r="T48" t="s">
        <v>234</v>
      </c>
      <c r="U48" s="1" t="s">
        <v>216</v>
      </c>
      <c r="V48" s="53">
        <f>'[1]Data Reduction'!I34*G18/1000</f>
        <v>0.1016054709174668</v>
      </c>
      <c r="W48" s="53">
        <f>W39</f>
        <v>9.8901581102968272</v>
      </c>
      <c r="X48" s="53">
        <f>X39</f>
        <v>325.40631120754807</v>
      </c>
      <c r="Y48" s="53">
        <f>Y39</f>
        <v>3.0685083896734238</v>
      </c>
      <c r="Z48" s="53">
        <f t="shared" ref="Z48:AJ48" si="6">Z39</f>
        <v>1797.9612756888962</v>
      </c>
      <c r="AA48" s="53">
        <f t="shared" si="6"/>
        <v>0.17394612646852919</v>
      </c>
      <c r="AB48" s="53">
        <f t="shared" si="6"/>
        <v>79.139546135813234</v>
      </c>
      <c r="AC48" s="53">
        <f t="shared" si="6"/>
        <v>7.5903764277176382</v>
      </c>
      <c r="AD48" s="53">
        <f t="shared" si="6"/>
        <v>0.75976889290930882</v>
      </c>
      <c r="AE48" s="53">
        <f t="shared" si="6"/>
        <v>1.3701799452250409</v>
      </c>
      <c r="AF48" s="53">
        <f t="shared" si="6"/>
        <v>3.5950084887058606</v>
      </c>
      <c r="AG48" s="53">
        <f t="shared" si="6"/>
        <v>0.23171488733458831</v>
      </c>
      <c r="AH48" s="53">
        <f t="shared" si="6"/>
        <v>7.8124936569969474</v>
      </c>
      <c r="AI48" s="53">
        <f t="shared" si="6"/>
        <v>36.608210010849149</v>
      </c>
      <c r="AJ48" s="53">
        <f t="shared" si="6"/>
        <v>6.115079275220496E-2</v>
      </c>
      <c r="AK48" s="53"/>
      <c r="AL48" s="53">
        <f>2*(('[1]Data Reduction'!AL76)/100)</f>
        <v>0.22039999999999998</v>
      </c>
      <c r="AM48" s="53">
        <f>2*(('[1]Data Reduction'!AM76)/100)</f>
        <v>2.2799999999999997E-2</v>
      </c>
      <c r="AN48" s="53">
        <f>2*(('[1]Data Reduction'!AO76)/100)</f>
        <v>8.3999999999999995E-3</v>
      </c>
      <c r="AO48" s="53">
        <f>2*(('[1]Data Reduction'!AP76)/100)</f>
        <v>2.2000000000000002E-2</v>
      </c>
      <c r="AP48" s="53">
        <f>2*(('[1]Data Reduction'!AS76)/100)</f>
        <v>2.64E-2</v>
      </c>
      <c r="AQ48" s="53">
        <f>2*(('[1]Data Reduction'!AT76)/100)</f>
        <v>0.36820000000000003</v>
      </c>
      <c r="AR48" s="53">
        <f>2*(('[1]Data Reduction'!AV76)/100)</f>
        <v>2.1400000000000002E-2</v>
      </c>
      <c r="AS48" s="53">
        <f>2*(('[1]Data Reduction'!AX76)/100)</f>
        <v>4.5999999999999999E-2</v>
      </c>
      <c r="AT48" s="53">
        <f>2*(('[1]Data Reduction'!AY76)/100)</f>
        <v>3.4000000000000002E-2</v>
      </c>
      <c r="AU48" s="53">
        <f>2*(('[1]Data Reduction'!AZ76)/100)</f>
        <v>3.8399999999999997E-2</v>
      </c>
      <c r="AV48" s="53">
        <f>2*(('[1]Data Reduction'!BB76)/100)</f>
        <v>1.18E-2</v>
      </c>
      <c r="AW48" s="53">
        <f>2*(('[1]Data Reduction'!BG76)/100)</f>
        <v>0.12119999999999999</v>
      </c>
      <c r="AX48" s="53">
        <f>2*(('[1]Data Reduction'!BI76)/100)</f>
        <v>1.8799999999999997E-2</v>
      </c>
      <c r="AY48" s="53">
        <f>2*(('[1]Data Reduction'!BK76)/100)</f>
        <v>1.3600000000000001E-2</v>
      </c>
      <c r="AZ48" s="53">
        <f>2*(('[1]Data Reduction'!BL76)/100)</f>
        <v>6.7400000000000002E-2</v>
      </c>
    </row>
    <row r="49" spans="20:52" x14ac:dyDescent="0.2">
      <c r="T49" t="s">
        <v>235</v>
      </c>
      <c r="U49" s="1" t="s">
        <v>216</v>
      </c>
      <c r="V49" s="53">
        <f>'[1]Data Reduction'!I34*G19/1000</f>
        <v>2.1798308223845129</v>
      </c>
      <c r="W49" s="53">
        <f>W40</f>
        <v>438.48371550953294</v>
      </c>
      <c r="X49" s="53">
        <f t="shared" ref="X49:AJ49" si="7">X40</f>
        <v>1762.1711393419782</v>
      </c>
      <c r="Y49" s="53">
        <f t="shared" si="7"/>
        <v>662.62811927849373</v>
      </c>
      <c r="Z49" s="53">
        <f t="shared" si="7"/>
        <v>2170.8473750852099</v>
      </c>
      <c r="AA49" s="53">
        <f t="shared" si="7"/>
        <v>2.4140136573892446</v>
      </c>
      <c r="AB49" s="53">
        <f t="shared" si="7"/>
        <v>70.518221868169974</v>
      </c>
      <c r="AC49" s="53">
        <f t="shared" si="7"/>
        <v>2729.7376207033531</v>
      </c>
      <c r="AD49" s="53">
        <f t="shared" si="7"/>
        <v>3.4180550810962256</v>
      </c>
      <c r="AE49" s="53">
        <f t="shared" si="7"/>
        <v>10.807172433689786</v>
      </c>
      <c r="AF49" s="53">
        <f t="shared" si="7"/>
        <v>67.184490578517881</v>
      </c>
      <c r="AG49" s="53">
        <f t="shared" si="7"/>
        <v>0.42436438298865353</v>
      </c>
      <c r="AH49" s="53">
        <f t="shared" si="7"/>
        <v>14.223266496380331</v>
      </c>
      <c r="AI49" s="53">
        <f t="shared" si="7"/>
        <v>16.792200607818113</v>
      </c>
      <c r="AJ49" s="53">
        <f t="shared" si="7"/>
        <v>2.7297376207033537</v>
      </c>
      <c r="AK49" s="53"/>
      <c r="AL49" s="53">
        <f>2*(('[1]Data Reduction'!AL77)/100)</f>
        <v>0.10920000000000001</v>
      </c>
      <c r="AM49" s="53">
        <f>2*(('[1]Data Reduction'!AM77)/100)</f>
        <v>3.1600000000000003E-2</v>
      </c>
      <c r="AN49" s="53">
        <f>2*(('[1]Data Reduction'!AO77)/100)</f>
        <v>8.6E-3</v>
      </c>
      <c r="AO49" s="53">
        <f>2*(('[1]Data Reduction'!AP77)/100)</f>
        <v>1.8200000000000001E-2</v>
      </c>
      <c r="AP49" s="53">
        <f>2*(('[1]Data Reduction'!AS77)/100)</f>
        <v>1.6200000000000003E-2</v>
      </c>
      <c r="AQ49" s="53">
        <f>2*(('[1]Data Reduction'!AT77)/100)</f>
        <v>0.28660000000000002</v>
      </c>
      <c r="AR49" s="53">
        <f>2*(('[1]Data Reduction'!AV77)/100)</f>
        <v>1.06E-2</v>
      </c>
      <c r="AS49" s="53">
        <f>2*(('[1]Data Reduction'!AX77)/100)</f>
        <v>5.1999999999999998E-3</v>
      </c>
      <c r="AT49" s="53">
        <f>2*(('[1]Data Reduction'!AY77)/100)</f>
        <v>0.14119999999999999</v>
      </c>
      <c r="AU49" s="53">
        <f>2*(('[1]Data Reduction'!AZ77)/100)</f>
        <v>3.8199999999999998E-2</v>
      </c>
      <c r="AV49" s="53">
        <f>2*(('[1]Data Reduction'!BB77)/100)</f>
        <v>2.9600000000000001E-2</v>
      </c>
      <c r="AW49" s="53">
        <f>2*(('[1]Data Reduction'!BG77)/100)</f>
        <v>1.1294</v>
      </c>
      <c r="AX49" s="53">
        <f>2*(('[1]Data Reduction'!BI77)/100)</f>
        <v>2.5000000000000001E-2</v>
      </c>
      <c r="AY49" s="53">
        <f>2*(('[1]Data Reduction'!BK77)/100)</f>
        <v>5.1999999999999998E-3</v>
      </c>
      <c r="AZ49" s="53">
        <f>2*(('[1]Data Reduction'!BL77)/100)</f>
        <v>5.3200000000000004E-2</v>
      </c>
    </row>
    <row r="51" spans="20:52" x14ac:dyDescent="0.2">
      <c r="T51" t="s">
        <v>234</v>
      </c>
      <c r="U51" s="1" t="s">
        <v>236</v>
      </c>
      <c r="V51" s="81">
        <f>AL48*V48</f>
        <v>2.2393845790209681E-2</v>
      </c>
      <c r="W51" s="81">
        <f t="shared" ref="V51:AJ52" si="8">AM48*W48</f>
        <v>0.22549560491476764</v>
      </c>
      <c r="X51" s="81">
        <f t="shared" si="8"/>
        <v>2.7334130141434034</v>
      </c>
      <c r="Y51" s="81">
        <f t="shared" si="8"/>
        <v>6.7507184572815335E-2</v>
      </c>
      <c r="Z51" s="81">
        <f t="shared" si="8"/>
        <v>47.46617767818686</v>
      </c>
      <c r="AA51" s="81">
        <f t="shared" si="8"/>
        <v>6.404696376571245E-2</v>
      </c>
      <c r="AB51" s="81">
        <f t="shared" si="8"/>
        <v>1.6935862873064034</v>
      </c>
      <c r="AC51" s="81">
        <f t="shared" si="8"/>
        <v>0.34915731567501135</v>
      </c>
      <c r="AD51" s="81">
        <f t="shared" si="8"/>
        <v>2.5832142358916503E-2</v>
      </c>
      <c r="AE51" s="81">
        <f t="shared" si="8"/>
        <v>5.2614909896641568E-2</v>
      </c>
      <c r="AF51" s="81">
        <f t="shared" si="8"/>
        <v>4.2421100166729155E-2</v>
      </c>
      <c r="AG51" s="81">
        <f t="shared" si="8"/>
        <v>2.8083844344952102E-2</v>
      </c>
      <c r="AH51" s="81">
        <f t="shared" si="8"/>
        <v>0.14687488075154259</v>
      </c>
      <c r="AI51" s="81">
        <f t="shared" si="8"/>
        <v>0.49787165614754847</v>
      </c>
      <c r="AJ51" s="81">
        <f t="shared" si="8"/>
        <v>4.1215634314986146E-3</v>
      </c>
    </row>
    <row r="52" spans="20:52" x14ac:dyDescent="0.2">
      <c r="T52" t="s">
        <v>235</v>
      </c>
      <c r="U52" s="1" t="s">
        <v>237</v>
      </c>
      <c r="V52" s="81">
        <f t="shared" si="8"/>
        <v>0.23803752580438881</v>
      </c>
      <c r="W52" s="81">
        <f t="shared" si="8"/>
        <v>13.856085410101242</v>
      </c>
      <c r="X52" s="81">
        <f t="shared" si="8"/>
        <v>15.154671798341013</v>
      </c>
      <c r="Y52" s="81">
        <f t="shared" si="8"/>
        <v>12.059831770868586</v>
      </c>
      <c r="Z52" s="81">
        <f t="shared" si="8"/>
        <v>35.167727476380406</v>
      </c>
      <c r="AA52" s="81">
        <f t="shared" si="8"/>
        <v>0.69185631420775751</v>
      </c>
      <c r="AB52" s="81">
        <f t="shared" si="8"/>
        <v>0.74749315180260167</v>
      </c>
      <c r="AC52" s="81">
        <f t="shared" si="8"/>
        <v>14.194635627657435</v>
      </c>
      <c r="AD52" s="81">
        <f t="shared" si="8"/>
        <v>0.48262937745078704</v>
      </c>
      <c r="AE52" s="81">
        <f t="shared" si="8"/>
        <v>0.41283398696694978</v>
      </c>
      <c r="AF52" s="81">
        <f t="shared" si="8"/>
        <v>1.9886609211241293</v>
      </c>
      <c r="AG52" s="81">
        <f t="shared" si="8"/>
        <v>0.47927713414738526</v>
      </c>
      <c r="AH52" s="81">
        <f t="shared" si="8"/>
        <v>0.35558166240950828</v>
      </c>
      <c r="AI52" s="81">
        <f t="shared" si="8"/>
        <v>8.7319443160654181E-2</v>
      </c>
      <c r="AJ52" s="81">
        <f t="shared" si="8"/>
        <v>0.14522204142141842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F19D-2EDE-2543-AAA0-E19976A1A2E9}">
  <dimension ref="A1:AM39"/>
  <sheetViews>
    <sheetView tabSelected="1" workbookViewId="0">
      <selection activeCell="G11" sqref="G11"/>
    </sheetView>
  </sheetViews>
  <sheetFormatPr baseColWidth="10" defaultRowHeight="16" x14ac:dyDescent="0.2"/>
  <sheetData>
    <row r="1" spans="1:39" x14ac:dyDescent="0.2">
      <c r="A1" s="23" t="s">
        <v>238</v>
      </c>
      <c r="B1" s="23" t="s">
        <v>239</v>
      </c>
      <c r="C1" s="23" t="s">
        <v>240</v>
      </c>
      <c r="D1" s="23" t="s">
        <v>96</v>
      </c>
      <c r="E1" s="23" t="s">
        <v>241</v>
      </c>
      <c r="F1" s="23" t="s">
        <v>242</v>
      </c>
      <c r="G1" s="23" t="s">
        <v>243</v>
      </c>
      <c r="H1" s="23" t="s">
        <v>244</v>
      </c>
      <c r="I1" s="23" t="s">
        <v>245</v>
      </c>
      <c r="J1" s="23" t="s">
        <v>246</v>
      </c>
    </row>
    <row r="2" spans="1:39" x14ac:dyDescent="0.2">
      <c r="A2" s="23">
        <v>3</v>
      </c>
      <c r="B2" s="23">
        <v>7</v>
      </c>
      <c r="C2" s="23" t="s">
        <v>247</v>
      </c>
      <c r="D2" s="23">
        <v>0.99970000000000003</v>
      </c>
      <c r="E2" s="35">
        <v>1.15E-2</v>
      </c>
      <c r="F2" s="35">
        <v>1.21E-2</v>
      </c>
      <c r="G2" s="23">
        <v>0</v>
      </c>
      <c r="H2" s="35">
        <v>8.8199999999999997E-3</v>
      </c>
      <c r="I2" s="23">
        <v>1.048</v>
      </c>
      <c r="J2" s="23" t="s">
        <v>248</v>
      </c>
    </row>
    <row r="3" spans="1:39" x14ac:dyDescent="0.2">
      <c r="A3" s="23">
        <v>3</v>
      </c>
      <c r="B3" s="23">
        <v>23</v>
      </c>
      <c r="C3" s="23" t="s">
        <v>222</v>
      </c>
      <c r="D3" s="23">
        <v>0.99970000000000003</v>
      </c>
      <c r="E3" s="35">
        <v>1.0200000000000001E-2</v>
      </c>
      <c r="F3" s="35">
        <v>5.4600000000000003E-2</v>
      </c>
      <c r="G3" s="23">
        <v>0</v>
      </c>
      <c r="H3" s="35">
        <v>5.79E-2</v>
      </c>
      <c r="I3" s="23">
        <v>5.3449999999999998</v>
      </c>
      <c r="J3" s="23" t="s">
        <v>248</v>
      </c>
      <c r="L3" s="23" t="s">
        <v>240</v>
      </c>
      <c r="M3" s="23" t="s">
        <v>247</v>
      </c>
      <c r="N3" s="23" t="s">
        <v>222</v>
      </c>
      <c r="O3" s="23" t="s">
        <v>223</v>
      </c>
      <c r="P3" s="23" t="s">
        <v>223</v>
      </c>
      <c r="Q3" s="23" t="s">
        <v>249</v>
      </c>
      <c r="R3" s="23" t="s">
        <v>250</v>
      </c>
      <c r="S3" s="23" t="s">
        <v>250</v>
      </c>
      <c r="T3" s="23" t="s">
        <v>250</v>
      </c>
      <c r="U3" s="23" t="s">
        <v>251</v>
      </c>
      <c r="V3" s="23" t="s">
        <v>251</v>
      </c>
      <c r="W3" s="23" t="s">
        <v>227</v>
      </c>
      <c r="X3" s="23" t="s">
        <v>252</v>
      </c>
      <c r="Y3" s="23" t="s">
        <v>252</v>
      </c>
      <c r="Z3" s="23" t="s">
        <v>253</v>
      </c>
      <c r="AA3" s="23" t="s">
        <v>254</v>
      </c>
      <c r="AB3" s="23" t="s">
        <v>254</v>
      </c>
      <c r="AC3" s="23" t="s">
        <v>224</v>
      </c>
      <c r="AD3" s="23" t="s">
        <v>224</v>
      </c>
      <c r="AE3" s="23" t="s">
        <v>255</v>
      </c>
      <c r="AF3" s="23" t="s">
        <v>255</v>
      </c>
      <c r="AG3" s="23" t="s">
        <v>255</v>
      </c>
      <c r="AH3" s="23" t="s">
        <v>255</v>
      </c>
      <c r="AI3" s="23" t="s">
        <v>255</v>
      </c>
      <c r="AJ3" s="23" t="s">
        <v>225</v>
      </c>
      <c r="AK3" s="23" t="s">
        <v>226</v>
      </c>
      <c r="AL3" s="23" t="s">
        <v>226</v>
      </c>
      <c r="AM3" s="23" t="s">
        <v>256</v>
      </c>
    </row>
    <row r="4" spans="1:39" x14ac:dyDescent="0.2">
      <c r="A4" s="23">
        <v>3</v>
      </c>
      <c r="B4" s="23">
        <v>24</v>
      </c>
      <c r="C4" s="23" t="s">
        <v>223</v>
      </c>
      <c r="D4" s="23">
        <v>0.99970000000000003</v>
      </c>
      <c r="E4" s="35">
        <v>7.0000000000000001E-3</v>
      </c>
      <c r="F4" s="35">
        <v>6.3400000000000001E-3</v>
      </c>
      <c r="G4" s="23">
        <v>0</v>
      </c>
      <c r="H4" s="35">
        <v>4.2900000000000001E-2</v>
      </c>
      <c r="I4" s="35">
        <v>0.90600000000000003</v>
      </c>
      <c r="J4" s="23" t="s">
        <v>248</v>
      </c>
      <c r="L4" s="23" t="s">
        <v>96</v>
      </c>
      <c r="M4" s="23">
        <v>0.99970000000000003</v>
      </c>
      <c r="N4" s="23">
        <v>0.99970000000000003</v>
      </c>
      <c r="O4" s="23">
        <v>0.99970000000000003</v>
      </c>
      <c r="P4" s="23">
        <v>0.99970000000000003</v>
      </c>
      <c r="Q4" s="23">
        <v>0.99970000000000003</v>
      </c>
      <c r="R4" s="23">
        <v>0.99939999999999996</v>
      </c>
      <c r="S4" s="23">
        <v>0.99950000000000006</v>
      </c>
      <c r="T4" s="23">
        <v>0.99939999999999996</v>
      </c>
      <c r="U4" s="23">
        <v>0.99970000000000003</v>
      </c>
      <c r="V4" s="23">
        <v>0.99960000000000004</v>
      </c>
      <c r="W4" s="23">
        <v>0.99970000000000003</v>
      </c>
      <c r="X4" s="23">
        <v>0.99970000000000003</v>
      </c>
      <c r="Y4" s="23">
        <v>0.99970000000000003</v>
      </c>
      <c r="Z4" s="23">
        <v>0.99970000000000003</v>
      </c>
      <c r="AA4" s="23">
        <v>0.99970000000000003</v>
      </c>
      <c r="AB4" s="23">
        <v>0.99970000000000003</v>
      </c>
      <c r="AC4" s="23">
        <v>0.99970000000000003</v>
      </c>
      <c r="AD4" s="23">
        <v>0.99970000000000003</v>
      </c>
      <c r="AE4" s="23">
        <v>0.99560000000000004</v>
      </c>
      <c r="AF4" s="23">
        <v>0.99970000000000003</v>
      </c>
      <c r="AG4" s="23">
        <v>0.99809999999999999</v>
      </c>
      <c r="AH4" s="23">
        <v>0.99980000000000002</v>
      </c>
      <c r="AI4" s="23">
        <v>0.99970000000000003</v>
      </c>
      <c r="AJ4" s="23">
        <v>0.99970000000000003</v>
      </c>
      <c r="AK4" s="23">
        <v>0.99970000000000003</v>
      </c>
      <c r="AL4" s="23">
        <v>0.99960000000000004</v>
      </c>
      <c r="AM4" s="23">
        <v>0.99970000000000003</v>
      </c>
    </row>
    <row r="5" spans="1:39" x14ac:dyDescent="0.2">
      <c r="A5" s="23">
        <v>3</v>
      </c>
      <c r="B5" s="23">
        <v>26</v>
      </c>
      <c r="C5" s="23" t="s">
        <v>223</v>
      </c>
      <c r="D5" s="23">
        <v>0.99970000000000003</v>
      </c>
      <c r="E5" s="35">
        <v>1.07E-3</v>
      </c>
      <c r="F5" s="35">
        <v>1.1999999999999999E-3</v>
      </c>
      <c r="G5" s="23">
        <v>0</v>
      </c>
      <c r="H5" s="35">
        <v>7.4099999999999999E-2</v>
      </c>
      <c r="I5" s="23">
        <v>1.127</v>
      </c>
      <c r="J5" s="23" t="s">
        <v>248</v>
      </c>
    </row>
    <row r="6" spans="1:39" x14ac:dyDescent="0.2">
      <c r="A6" s="23">
        <v>3</v>
      </c>
      <c r="B6" s="23">
        <v>27</v>
      </c>
      <c r="C6" s="23" t="s">
        <v>249</v>
      </c>
      <c r="D6" s="23">
        <v>0.99970000000000003</v>
      </c>
      <c r="E6" s="35">
        <v>8.9599999999999992E-3</v>
      </c>
      <c r="F6" s="35">
        <v>5.62E-3</v>
      </c>
      <c r="G6" s="23">
        <v>0</v>
      </c>
      <c r="H6" s="35">
        <v>0.30199999999999999</v>
      </c>
      <c r="I6" s="35">
        <v>0.627</v>
      </c>
      <c r="J6" s="23" t="s">
        <v>248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x14ac:dyDescent="0.2">
      <c r="A7" s="23">
        <v>2</v>
      </c>
      <c r="B7" s="23">
        <v>40</v>
      </c>
      <c r="C7" s="23" t="s">
        <v>250</v>
      </c>
      <c r="D7" s="23">
        <v>0.99939999999999996</v>
      </c>
      <c r="E7" s="35">
        <v>6.6899999999999998E-3</v>
      </c>
      <c r="F7" s="35">
        <v>2.07E-2</v>
      </c>
      <c r="G7" s="23">
        <v>0</v>
      </c>
      <c r="H7" s="35">
        <v>0.32400000000000001</v>
      </c>
      <c r="I7" s="23">
        <v>3.0950000000000002</v>
      </c>
      <c r="J7" s="23" t="s">
        <v>248</v>
      </c>
    </row>
    <row r="8" spans="1:39" x14ac:dyDescent="0.2">
      <c r="A8" s="23">
        <v>3</v>
      </c>
      <c r="B8" s="23">
        <v>43</v>
      </c>
      <c r="C8" s="23" t="s">
        <v>250</v>
      </c>
      <c r="D8" s="23">
        <v>0.99950000000000006</v>
      </c>
      <c r="E8" s="35">
        <v>2.23E-5</v>
      </c>
      <c r="F8" s="35">
        <v>8.8300000000000005E-5</v>
      </c>
      <c r="G8" s="23">
        <v>0</v>
      </c>
      <c r="H8" s="23">
        <v>1.665</v>
      </c>
      <c r="I8" s="23">
        <v>3.9649999999999999</v>
      </c>
      <c r="J8" s="23" t="s">
        <v>248</v>
      </c>
    </row>
    <row r="9" spans="1:39" x14ac:dyDescent="0.2">
      <c r="A9" s="23">
        <v>3</v>
      </c>
      <c r="B9" s="23">
        <v>44</v>
      </c>
      <c r="C9" s="23" t="s">
        <v>250</v>
      </c>
      <c r="D9" s="23">
        <v>0.99939999999999996</v>
      </c>
      <c r="E9" s="35">
        <v>3.4299999999999999E-4</v>
      </c>
      <c r="F9" s="35">
        <v>2.14E-3</v>
      </c>
      <c r="G9" s="23">
        <v>0</v>
      </c>
      <c r="H9" s="35">
        <v>0.82899999999999996</v>
      </c>
      <c r="I9" s="23">
        <v>6.2350000000000003</v>
      </c>
      <c r="J9" s="23" t="s">
        <v>248</v>
      </c>
    </row>
    <row r="10" spans="1:39" x14ac:dyDescent="0.2">
      <c r="A10" s="23">
        <v>1</v>
      </c>
      <c r="B10" s="23">
        <v>45</v>
      </c>
      <c r="C10" s="23" t="s">
        <v>257</v>
      </c>
      <c r="D10" s="23">
        <v>0</v>
      </c>
      <c r="E10" s="23" t="s">
        <v>166</v>
      </c>
      <c r="F10" s="23" t="s">
        <v>166</v>
      </c>
      <c r="G10" s="23" t="s">
        <v>166</v>
      </c>
      <c r="H10" s="23" t="s">
        <v>166</v>
      </c>
      <c r="I10" s="23" t="s">
        <v>166</v>
      </c>
      <c r="J10" s="23" t="s">
        <v>258</v>
      </c>
    </row>
    <row r="11" spans="1:39" x14ac:dyDescent="0.2">
      <c r="A11" s="23">
        <v>2</v>
      </c>
      <c r="B11" s="23">
        <v>45</v>
      </c>
      <c r="C11" s="23" t="s">
        <v>257</v>
      </c>
      <c r="D11" s="23">
        <v>0</v>
      </c>
      <c r="E11" s="23" t="s">
        <v>166</v>
      </c>
      <c r="F11" s="23" t="s">
        <v>166</v>
      </c>
      <c r="G11" s="23" t="s">
        <v>166</v>
      </c>
      <c r="H11" s="23" t="s">
        <v>166</v>
      </c>
      <c r="I11" s="23" t="s">
        <v>166</v>
      </c>
      <c r="J11" s="23" t="s">
        <v>258</v>
      </c>
    </row>
    <row r="12" spans="1:39" x14ac:dyDescent="0.2">
      <c r="A12" s="23">
        <v>3</v>
      </c>
      <c r="B12" s="23">
        <v>45</v>
      </c>
      <c r="C12" s="23" t="s">
        <v>257</v>
      </c>
      <c r="D12" s="23">
        <v>0</v>
      </c>
      <c r="E12" s="23" t="s">
        <v>166</v>
      </c>
      <c r="F12" s="23" t="s">
        <v>166</v>
      </c>
      <c r="G12" s="23" t="s">
        <v>166</v>
      </c>
      <c r="H12" s="23" t="s">
        <v>166</v>
      </c>
      <c r="I12" s="23" t="s">
        <v>166</v>
      </c>
      <c r="J12" s="23" t="s">
        <v>258</v>
      </c>
    </row>
    <row r="13" spans="1:39" x14ac:dyDescent="0.2">
      <c r="A13" s="23">
        <v>1</v>
      </c>
      <c r="B13" s="23">
        <v>52</v>
      </c>
      <c r="C13" s="23" t="s">
        <v>251</v>
      </c>
      <c r="D13" s="23">
        <v>0.99970000000000003</v>
      </c>
      <c r="E13" s="35">
        <v>6.4000000000000001E-2</v>
      </c>
      <c r="F13" s="35">
        <v>3.9399999999999999E-3</v>
      </c>
      <c r="G13" s="23">
        <v>0</v>
      </c>
      <c r="H13" s="35">
        <v>6.6699999999999995E-2</v>
      </c>
      <c r="I13" s="35">
        <v>6.1600000000000002E-2</v>
      </c>
      <c r="J13" s="23" t="s">
        <v>248</v>
      </c>
    </row>
    <row r="14" spans="1:39" x14ac:dyDescent="0.2">
      <c r="A14" s="23">
        <v>1</v>
      </c>
      <c r="B14" s="23">
        <v>53</v>
      </c>
      <c r="C14" s="23" t="s">
        <v>251</v>
      </c>
      <c r="D14" s="23">
        <v>0.99960000000000004</v>
      </c>
      <c r="E14" s="35">
        <v>7.7299999999999999E-3</v>
      </c>
      <c r="F14" s="35">
        <v>3.6400000000000001E-4</v>
      </c>
      <c r="G14" s="23">
        <v>0</v>
      </c>
      <c r="H14" s="35">
        <v>0.122</v>
      </c>
      <c r="I14" s="35">
        <v>4.7100000000000003E-2</v>
      </c>
      <c r="J14" s="23" t="s">
        <v>248</v>
      </c>
    </row>
    <row r="15" spans="1:39" x14ac:dyDescent="0.2">
      <c r="A15" s="23">
        <v>3</v>
      </c>
      <c r="B15" s="23">
        <v>55</v>
      </c>
      <c r="C15" s="23" t="s">
        <v>227</v>
      </c>
      <c r="D15" s="23">
        <v>0.99970000000000003</v>
      </c>
      <c r="E15" s="35">
        <v>1.23E-2</v>
      </c>
      <c r="F15" s="35">
        <v>3.6999999999999999E-4</v>
      </c>
      <c r="G15" s="23">
        <v>0</v>
      </c>
      <c r="H15" s="35">
        <v>4.4099999999999999E-3</v>
      </c>
      <c r="I15" s="35">
        <v>0.03</v>
      </c>
      <c r="J15" s="23" t="s">
        <v>248</v>
      </c>
    </row>
    <row r="16" spans="1:39" x14ac:dyDescent="0.2">
      <c r="A16" s="23">
        <v>1</v>
      </c>
      <c r="B16" s="23">
        <v>56</v>
      </c>
      <c r="C16" s="23" t="s">
        <v>252</v>
      </c>
      <c r="D16" s="23">
        <v>0.99970000000000003</v>
      </c>
      <c r="E16" s="35">
        <v>4.8099999999999997E-2</v>
      </c>
      <c r="F16" s="35">
        <v>3.3400000000000001E-3</v>
      </c>
      <c r="G16" s="23">
        <v>0</v>
      </c>
      <c r="H16" s="35">
        <v>4.4900000000000002E-2</v>
      </c>
      <c r="I16" s="35">
        <v>6.9599999999999995E-2</v>
      </c>
      <c r="J16" s="23" t="s">
        <v>248</v>
      </c>
    </row>
    <row r="17" spans="1:10" x14ac:dyDescent="0.2">
      <c r="A17" s="23">
        <v>2</v>
      </c>
      <c r="B17" s="23">
        <v>56</v>
      </c>
      <c r="C17" s="23" t="s">
        <v>252</v>
      </c>
      <c r="D17" s="23">
        <v>0.99970000000000003</v>
      </c>
      <c r="E17" s="35">
        <v>1.18E-2</v>
      </c>
      <c r="F17" s="35">
        <v>6.69E-4</v>
      </c>
      <c r="G17" s="23">
        <v>0</v>
      </c>
      <c r="H17" s="35">
        <v>3.0800000000000001E-2</v>
      </c>
      <c r="I17" s="35">
        <v>5.6500000000000002E-2</v>
      </c>
      <c r="J17" s="23" t="s">
        <v>248</v>
      </c>
    </row>
    <row r="18" spans="1:10" x14ac:dyDescent="0.2">
      <c r="A18" s="23">
        <v>3</v>
      </c>
      <c r="B18" s="23">
        <v>60</v>
      </c>
      <c r="C18" s="23" t="s">
        <v>253</v>
      </c>
      <c r="D18" s="23">
        <v>0.99970000000000003</v>
      </c>
      <c r="E18" s="35">
        <v>1.32E-2</v>
      </c>
      <c r="F18" s="35">
        <v>1.26E-4</v>
      </c>
      <c r="G18" s="23">
        <v>0</v>
      </c>
      <c r="H18" s="35">
        <v>2.6900000000000001E-3</v>
      </c>
      <c r="I18" s="35">
        <v>9.5200000000000007E-3</v>
      </c>
      <c r="J18" s="23" t="s">
        <v>248</v>
      </c>
    </row>
    <row r="19" spans="1:10" x14ac:dyDescent="0.2">
      <c r="A19" s="23">
        <v>3</v>
      </c>
      <c r="B19" s="23">
        <v>63</v>
      </c>
      <c r="C19" s="23" t="s">
        <v>254</v>
      </c>
      <c r="D19" s="23">
        <v>0.99970000000000003</v>
      </c>
      <c r="E19" s="35">
        <v>2.9700000000000001E-2</v>
      </c>
      <c r="F19" s="35">
        <v>4.4900000000000002E-4</v>
      </c>
      <c r="G19" s="23">
        <v>0</v>
      </c>
      <c r="H19" s="35">
        <v>3.3700000000000002E-3</v>
      </c>
      <c r="I19" s="35">
        <v>1.5100000000000001E-2</v>
      </c>
      <c r="J19" s="23" t="s">
        <v>248</v>
      </c>
    </row>
    <row r="20" spans="1:10" x14ac:dyDescent="0.2">
      <c r="A20" s="23">
        <v>3</v>
      </c>
      <c r="B20" s="23">
        <v>65</v>
      </c>
      <c r="C20" s="23" t="s">
        <v>254</v>
      </c>
      <c r="D20" s="23">
        <v>0.99970000000000003</v>
      </c>
      <c r="E20" s="35">
        <v>1.38E-2</v>
      </c>
      <c r="F20" s="35">
        <v>1.65E-4</v>
      </c>
      <c r="G20" s="23">
        <v>0</v>
      </c>
      <c r="H20" s="35">
        <v>5.3699999999999998E-3</v>
      </c>
      <c r="I20" s="35">
        <v>1.2E-2</v>
      </c>
      <c r="J20" s="23" t="s">
        <v>248</v>
      </c>
    </row>
    <row r="21" spans="1:10" x14ac:dyDescent="0.2">
      <c r="A21" s="23">
        <v>3</v>
      </c>
      <c r="B21" s="23">
        <v>66</v>
      </c>
      <c r="C21" s="23" t="s">
        <v>224</v>
      </c>
      <c r="D21" s="23">
        <v>0.99970000000000003</v>
      </c>
      <c r="E21" s="35">
        <v>7.11E-3</v>
      </c>
      <c r="F21" s="35">
        <v>3.7399999999999998E-4</v>
      </c>
      <c r="G21" s="23">
        <v>0</v>
      </c>
      <c r="H21" s="35">
        <v>8.8599999999999998E-3</v>
      </c>
      <c r="I21" s="35">
        <v>5.2600000000000001E-2</v>
      </c>
      <c r="J21" s="23" t="s">
        <v>248</v>
      </c>
    </row>
    <row r="22" spans="1:10" x14ac:dyDescent="0.2">
      <c r="A22" s="23">
        <v>3</v>
      </c>
      <c r="B22" s="23">
        <v>68</v>
      </c>
      <c r="C22" s="23" t="s">
        <v>224</v>
      </c>
      <c r="D22" s="23">
        <v>0.99970000000000003</v>
      </c>
      <c r="E22" s="35">
        <v>4.9500000000000004E-3</v>
      </c>
      <c r="F22" s="35">
        <v>1.9E-3</v>
      </c>
      <c r="G22" s="23">
        <v>0</v>
      </c>
      <c r="H22" s="35">
        <v>4.0099999999999997E-2</v>
      </c>
      <c r="I22" s="35">
        <v>0.38400000000000001</v>
      </c>
      <c r="J22" s="23" t="s">
        <v>248</v>
      </c>
    </row>
    <row r="23" spans="1:10" x14ac:dyDescent="0.2">
      <c r="A23" s="23">
        <v>1</v>
      </c>
      <c r="B23" s="23">
        <v>72</v>
      </c>
      <c r="C23" s="23" t="s">
        <v>259</v>
      </c>
      <c r="D23" s="23">
        <v>0</v>
      </c>
      <c r="E23" s="23" t="s">
        <v>166</v>
      </c>
      <c r="F23" s="23" t="s">
        <v>166</v>
      </c>
      <c r="G23" s="23" t="s">
        <v>166</v>
      </c>
      <c r="H23" s="23" t="s">
        <v>166</v>
      </c>
      <c r="I23" s="23" t="s">
        <v>166</v>
      </c>
      <c r="J23" s="23" t="s">
        <v>258</v>
      </c>
    </row>
    <row r="24" spans="1:10" x14ac:dyDescent="0.2">
      <c r="A24" s="23">
        <v>2</v>
      </c>
      <c r="B24" s="23">
        <v>72</v>
      </c>
      <c r="C24" s="23" t="s">
        <v>259</v>
      </c>
      <c r="D24" s="23">
        <v>0</v>
      </c>
      <c r="E24" s="23" t="s">
        <v>166</v>
      </c>
      <c r="F24" s="23" t="s">
        <v>166</v>
      </c>
      <c r="G24" s="23" t="s">
        <v>166</v>
      </c>
      <c r="H24" s="23" t="s">
        <v>166</v>
      </c>
      <c r="I24" s="23" t="s">
        <v>166</v>
      </c>
      <c r="J24" s="23" t="s">
        <v>258</v>
      </c>
    </row>
    <row r="25" spans="1:10" x14ac:dyDescent="0.2">
      <c r="A25" s="23">
        <v>3</v>
      </c>
      <c r="B25" s="23">
        <v>72</v>
      </c>
      <c r="C25" s="23" t="s">
        <v>259</v>
      </c>
      <c r="D25" s="23">
        <v>0</v>
      </c>
      <c r="E25" s="23" t="s">
        <v>166</v>
      </c>
      <c r="F25" s="23" t="s">
        <v>166</v>
      </c>
      <c r="G25" s="23" t="s">
        <v>166</v>
      </c>
      <c r="H25" s="23" t="s">
        <v>166</v>
      </c>
      <c r="I25" s="23" t="s">
        <v>166</v>
      </c>
      <c r="J25" s="23" t="s">
        <v>258</v>
      </c>
    </row>
    <row r="26" spans="1:10" x14ac:dyDescent="0.2">
      <c r="A26" s="23">
        <v>1</v>
      </c>
      <c r="B26" s="23">
        <v>78</v>
      </c>
      <c r="C26" s="23" t="s">
        <v>255</v>
      </c>
      <c r="D26" s="23">
        <v>0.99560000000000004</v>
      </c>
      <c r="E26" s="35">
        <v>3.77E-4</v>
      </c>
      <c r="F26" s="23">
        <v>0</v>
      </c>
      <c r="G26" s="23">
        <v>0</v>
      </c>
      <c r="H26" s="23" t="s">
        <v>166</v>
      </c>
      <c r="I26" s="23">
        <v>0</v>
      </c>
      <c r="J26" s="23" t="s">
        <v>248</v>
      </c>
    </row>
    <row r="27" spans="1:10" x14ac:dyDescent="0.2">
      <c r="A27" s="23">
        <v>2</v>
      </c>
      <c r="B27" s="23">
        <v>78</v>
      </c>
      <c r="C27" s="23" t="s">
        <v>255</v>
      </c>
      <c r="D27" s="23">
        <v>0.99970000000000003</v>
      </c>
      <c r="E27" s="35">
        <v>1.6800000000000001E-3</v>
      </c>
      <c r="F27" s="35">
        <v>5.5500000000000001E-5</v>
      </c>
      <c r="G27" s="23">
        <v>0</v>
      </c>
      <c r="H27" s="35">
        <v>9.3200000000000005E-2</v>
      </c>
      <c r="I27" s="35">
        <v>3.3099999999999997E-2</v>
      </c>
      <c r="J27" s="23" t="s">
        <v>248</v>
      </c>
    </row>
    <row r="28" spans="1:10" x14ac:dyDescent="0.2">
      <c r="A28" s="23">
        <v>1</v>
      </c>
      <c r="B28" s="23">
        <v>80</v>
      </c>
      <c r="C28" s="23" t="s">
        <v>255</v>
      </c>
      <c r="D28" s="23">
        <v>0.99809999999999999</v>
      </c>
      <c r="E28" s="35">
        <v>8.5599999999999999E-4</v>
      </c>
      <c r="F28" s="35">
        <v>8.6499999999999997E-3</v>
      </c>
      <c r="G28" s="23">
        <v>0</v>
      </c>
      <c r="H28" s="23">
        <v>3.359</v>
      </c>
      <c r="I28" s="23">
        <v>10.11</v>
      </c>
      <c r="J28" s="23" t="s">
        <v>248</v>
      </c>
    </row>
    <row r="29" spans="1:10" x14ac:dyDescent="0.2">
      <c r="A29" s="23">
        <v>2</v>
      </c>
      <c r="B29" s="23">
        <v>80</v>
      </c>
      <c r="C29" s="23" t="s">
        <v>255</v>
      </c>
      <c r="D29" s="23">
        <v>0.99980000000000002</v>
      </c>
      <c r="E29" s="35">
        <v>3.7200000000000002E-3</v>
      </c>
      <c r="F29" s="35">
        <v>5.4699999999999996E-4</v>
      </c>
      <c r="G29" s="23">
        <v>0</v>
      </c>
      <c r="H29" s="35">
        <v>0.107</v>
      </c>
      <c r="I29" s="35">
        <v>0.14699999999999999</v>
      </c>
      <c r="J29" s="23" t="s">
        <v>248</v>
      </c>
    </row>
    <row r="30" spans="1:10" x14ac:dyDescent="0.2">
      <c r="A30" s="23">
        <v>3</v>
      </c>
      <c r="B30" s="23">
        <v>82</v>
      </c>
      <c r="C30" s="23" t="s">
        <v>255</v>
      </c>
      <c r="D30" s="23">
        <v>0.99970000000000003</v>
      </c>
      <c r="E30" s="35">
        <v>5.7399999999999997E-4</v>
      </c>
      <c r="F30" s="35">
        <v>1.7799999999999999E-4</v>
      </c>
      <c r="G30" s="23">
        <v>0</v>
      </c>
      <c r="H30" s="35">
        <v>0.123</v>
      </c>
      <c r="I30" s="35">
        <v>0.31</v>
      </c>
      <c r="J30" s="23" t="s">
        <v>248</v>
      </c>
    </row>
    <row r="31" spans="1:10" x14ac:dyDescent="0.2">
      <c r="A31" s="23">
        <v>3</v>
      </c>
      <c r="B31" s="23">
        <v>88</v>
      </c>
      <c r="C31" s="23" t="s">
        <v>225</v>
      </c>
      <c r="D31" s="23">
        <v>0.99970000000000003</v>
      </c>
      <c r="E31" s="35">
        <v>7.9899999999999999E-2</v>
      </c>
      <c r="F31" s="35">
        <v>1.15E-3</v>
      </c>
      <c r="G31" s="23">
        <v>0</v>
      </c>
      <c r="H31" s="35">
        <v>5.5399999999999998E-3</v>
      </c>
      <c r="I31" s="35">
        <v>1.44E-2</v>
      </c>
      <c r="J31" s="23" t="s">
        <v>248</v>
      </c>
    </row>
    <row r="32" spans="1:10" x14ac:dyDescent="0.2">
      <c r="A32" s="23">
        <v>3</v>
      </c>
      <c r="B32" s="23">
        <v>115</v>
      </c>
      <c r="C32" s="23" t="s">
        <v>260</v>
      </c>
      <c r="D32" s="23">
        <v>0</v>
      </c>
      <c r="E32" s="23" t="s">
        <v>166</v>
      </c>
      <c r="F32" s="23" t="s">
        <v>166</v>
      </c>
      <c r="G32" s="23" t="s">
        <v>166</v>
      </c>
      <c r="H32" s="23" t="s">
        <v>166</v>
      </c>
      <c r="I32" s="23" t="s">
        <v>166</v>
      </c>
      <c r="J32" s="23" t="s">
        <v>258</v>
      </c>
    </row>
    <row r="33" spans="1:10" x14ac:dyDescent="0.2">
      <c r="A33" s="23">
        <v>3</v>
      </c>
      <c r="B33" s="23">
        <v>125</v>
      </c>
      <c r="C33" s="23" t="s">
        <v>261</v>
      </c>
      <c r="D33" s="23">
        <v>0</v>
      </c>
      <c r="E33" s="23" t="s">
        <v>166</v>
      </c>
      <c r="F33" s="23" t="s">
        <v>166</v>
      </c>
      <c r="G33" s="23" t="s">
        <v>166</v>
      </c>
      <c r="H33" s="23" t="s">
        <v>166</v>
      </c>
      <c r="I33" s="23" t="s">
        <v>166</v>
      </c>
      <c r="J33" s="23" t="s">
        <v>258</v>
      </c>
    </row>
    <row r="34" spans="1:10" x14ac:dyDescent="0.2">
      <c r="A34" s="23">
        <v>3</v>
      </c>
      <c r="B34" s="23">
        <v>137</v>
      </c>
      <c r="C34" s="23" t="s">
        <v>226</v>
      </c>
      <c r="D34" s="23">
        <v>0.99970000000000003</v>
      </c>
      <c r="E34" s="35">
        <v>1.56E-3</v>
      </c>
      <c r="F34" s="35">
        <v>6.3300000000000004E-6</v>
      </c>
      <c r="G34" s="23">
        <v>0</v>
      </c>
      <c r="H34" s="35">
        <v>4.2900000000000004E-3</v>
      </c>
      <c r="I34" s="35">
        <v>4.0600000000000002E-3</v>
      </c>
      <c r="J34" s="23" t="s">
        <v>248</v>
      </c>
    </row>
    <row r="35" spans="1:10" x14ac:dyDescent="0.2">
      <c r="A35" s="23">
        <v>3</v>
      </c>
      <c r="B35" s="23">
        <v>138</v>
      </c>
      <c r="C35" s="23" t="s">
        <v>226</v>
      </c>
      <c r="D35" s="23">
        <v>0.99960000000000004</v>
      </c>
      <c r="E35" s="35">
        <v>9.7900000000000001E-3</v>
      </c>
      <c r="F35" s="35">
        <v>4.6499999999999999E-5</v>
      </c>
      <c r="G35" s="23">
        <v>0</v>
      </c>
      <c r="H35" s="35">
        <v>1.06E-3</v>
      </c>
      <c r="I35" s="35">
        <v>4.7499999999999999E-3</v>
      </c>
      <c r="J35" s="23" t="s">
        <v>248</v>
      </c>
    </row>
    <row r="36" spans="1:10" x14ac:dyDescent="0.2">
      <c r="A36" s="23">
        <v>3</v>
      </c>
      <c r="B36" s="23">
        <v>175</v>
      </c>
      <c r="C36" s="23" t="s">
        <v>262</v>
      </c>
      <c r="D36" s="23">
        <v>0</v>
      </c>
      <c r="E36" s="23" t="s">
        <v>166</v>
      </c>
      <c r="F36" s="23" t="s">
        <v>166</v>
      </c>
      <c r="G36" s="23" t="s">
        <v>166</v>
      </c>
      <c r="H36" s="23" t="s">
        <v>166</v>
      </c>
      <c r="I36" s="23" t="s">
        <v>166</v>
      </c>
      <c r="J36" s="23" t="s">
        <v>258</v>
      </c>
    </row>
    <row r="37" spans="1:10" x14ac:dyDescent="0.2">
      <c r="A37" s="23">
        <v>3</v>
      </c>
      <c r="B37" s="23">
        <v>206</v>
      </c>
      <c r="C37" s="23" t="s">
        <v>256</v>
      </c>
      <c r="D37" s="23">
        <v>0.99970000000000003</v>
      </c>
      <c r="E37" s="35">
        <v>2.0300000000000001E-3</v>
      </c>
      <c r="F37" s="35">
        <v>2.1900000000000002E-6</v>
      </c>
      <c r="G37" s="23">
        <v>0</v>
      </c>
      <c r="H37" s="35">
        <v>8.4400000000000002E-4</v>
      </c>
      <c r="I37" s="35">
        <v>1.08E-3</v>
      </c>
      <c r="J37" s="23" t="s">
        <v>248</v>
      </c>
    </row>
    <row r="38" spans="1:10" x14ac:dyDescent="0.2">
      <c r="A38" s="23">
        <v>3</v>
      </c>
      <c r="B38" s="23">
        <v>207</v>
      </c>
      <c r="C38" s="23" t="s">
        <v>256</v>
      </c>
      <c r="D38" s="23">
        <v>0.99970000000000003</v>
      </c>
      <c r="E38" s="35">
        <v>1.73E-3</v>
      </c>
      <c r="F38" s="35">
        <v>3.4300000000000002E-6</v>
      </c>
      <c r="G38" s="23">
        <v>0</v>
      </c>
      <c r="H38" s="35">
        <v>1.6800000000000001E-3</v>
      </c>
      <c r="I38" s="35">
        <v>1.98E-3</v>
      </c>
      <c r="J38" s="23" t="s">
        <v>248</v>
      </c>
    </row>
    <row r="39" spans="1:10" x14ac:dyDescent="0.2">
      <c r="A39" s="23">
        <v>3</v>
      </c>
      <c r="B39" s="23">
        <v>208</v>
      </c>
      <c r="C39" s="23" t="s">
        <v>256</v>
      </c>
      <c r="D39" s="23">
        <v>0.99970000000000003</v>
      </c>
      <c r="E39" s="35">
        <v>7.9500000000000005E-3</v>
      </c>
      <c r="F39" s="35">
        <v>1.2500000000000001E-5</v>
      </c>
      <c r="G39" s="23">
        <v>0</v>
      </c>
      <c r="H39" s="35">
        <v>7.2900000000000005E-4</v>
      </c>
      <c r="I39" s="35">
        <v>1.57E-3</v>
      </c>
      <c r="J39" s="23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E4D9-DFCC-6B42-8A09-272E841F955B}">
  <dimension ref="A1:B52"/>
  <sheetViews>
    <sheetView workbookViewId="0">
      <selection sqref="A1:XFD1048576"/>
    </sheetView>
  </sheetViews>
  <sheetFormatPr baseColWidth="10" defaultColWidth="8.83203125" defaultRowHeight="16" x14ac:dyDescent="0.2"/>
  <cols>
    <col min="2" max="2" width="20.6640625" style="95" bestFit="1" customWidth="1"/>
  </cols>
  <sheetData>
    <row r="1" spans="1:2" x14ac:dyDescent="0.2">
      <c r="A1" t="s">
        <v>263</v>
      </c>
      <c r="B1" s="82" t="s">
        <v>264</v>
      </c>
    </row>
    <row r="2" spans="1:2" x14ac:dyDescent="0.2">
      <c r="A2" s="83" t="s">
        <v>265</v>
      </c>
      <c r="B2" s="84">
        <v>1.628883427620418</v>
      </c>
    </row>
    <row r="3" spans="1:2" x14ac:dyDescent="0.2">
      <c r="A3" s="83" t="s">
        <v>266</v>
      </c>
      <c r="B3" s="84">
        <v>14.953522967244707</v>
      </c>
    </row>
    <row r="4" spans="1:2" x14ac:dyDescent="0.2">
      <c r="A4" s="85" t="s">
        <v>267</v>
      </c>
      <c r="B4" s="84">
        <v>1848.8170549784491</v>
      </c>
    </row>
    <row r="5" spans="1:2" x14ac:dyDescent="0.2">
      <c r="A5" s="85" t="s">
        <v>9</v>
      </c>
      <c r="B5" s="84">
        <v>1848.8170549784491</v>
      </c>
    </row>
    <row r="6" spans="1:2" x14ac:dyDescent="0.2">
      <c r="A6" s="85" t="s">
        <v>268</v>
      </c>
      <c r="B6" s="84">
        <v>731.86841889587674</v>
      </c>
    </row>
    <row r="7" spans="1:2" x14ac:dyDescent="0.2">
      <c r="A7" s="85" t="s">
        <v>10</v>
      </c>
      <c r="B7" s="84">
        <v>731.86841889587674</v>
      </c>
    </row>
    <row r="8" spans="1:2" x14ac:dyDescent="0.2">
      <c r="A8" s="85" t="s">
        <v>11</v>
      </c>
      <c r="B8" s="84">
        <v>731.86841889587674</v>
      </c>
    </row>
    <row r="9" spans="1:2" x14ac:dyDescent="0.2">
      <c r="A9" s="83" t="s">
        <v>269</v>
      </c>
      <c r="B9" s="84">
        <v>13.137106848439538</v>
      </c>
    </row>
    <row r="10" spans="1:2" x14ac:dyDescent="0.2">
      <c r="A10" s="83" t="s">
        <v>12</v>
      </c>
      <c r="B10" s="84">
        <v>13.137106848439538</v>
      </c>
    </row>
    <row r="11" spans="1:2" x14ac:dyDescent="0.2">
      <c r="A11" s="86" t="s">
        <v>270</v>
      </c>
      <c r="B11" s="84" t="s">
        <v>271</v>
      </c>
    </row>
    <row r="12" spans="1:2" x14ac:dyDescent="0.2">
      <c r="A12" s="87" t="s">
        <v>272</v>
      </c>
      <c r="B12" s="84" t="s">
        <v>271</v>
      </c>
    </row>
    <row r="13" spans="1:2" x14ac:dyDescent="0.2">
      <c r="A13" s="85" t="s">
        <v>273</v>
      </c>
      <c r="B13" s="84">
        <v>189.75166438934417</v>
      </c>
    </row>
    <row r="14" spans="1:2" x14ac:dyDescent="0.2">
      <c r="A14" s="85" t="s">
        <v>274</v>
      </c>
      <c r="B14" s="84">
        <v>189.75166438934417</v>
      </c>
    </row>
    <row r="15" spans="1:2" x14ac:dyDescent="0.2">
      <c r="A15" s="85" t="s">
        <v>13</v>
      </c>
      <c r="B15" s="84">
        <v>2889.5743987262749</v>
      </c>
    </row>
    <row r="16" spans="1:2" x14ac:dyDescent="0.2">
      <c r="A16" s="85" t="s">
        <v>275</v>
      </c>
      <c r="B16" s="84">
        <v>2889.5743987262749</v>
      </c>
    </row>
    <row r="17" spans="1:2" x14ac:dyDescent="0.2">
      <c r="A17" s="85" t="s">
        <v>14</v>
      </c>
      <c r="B17" s="84">
        <v>2889.5743987262749</v>
      </c>
    </row>
    <row r="18" spans="1:2" x14ac:dyDescent="0.2">
      <c r="A18" s="85" t="s">
        <v>276</v>
      </c>
      <c r="B18" s="84">
        <v>2889.5743987262749</v>
      </c>
    </row>
    <row r="19" spans="1:2" x14ac:dyDescent="0.2">
      <c r="A19" s="85" t="s">
        <v>15</v>
      </c>
      <c r="B19" s="84">
        <v>2889.5743987262749</v>
      </c>
    </row>
    <row r="20" spans="1:2" x14ac:dyDescent="0.2">
      <c r="A20" s="88" t="s">
        <v>277</v>
      </c>
      <c r="B20" s="84" t="s">
        <v>271</v>
      </c>
    </row>
    <row r="21" spans="1:2" x14ac:dyDescent="0.2">
      <c r="A21" s="83" t="s">
        <v>278</v>
      </c>
      <c r="B21" s="84">
        <v>3.5415205083947243</v>
      </c>
    </row>
    <row r="22" spans="1:2" x14ac:dyDescent="0.2">
      <c r="A22" s="83" t="s">
        <v>279</v>
      </c>
      <c r="B22" s="84">
        <v>3.5415205083947243</v>
      </c>
    </row>
    <row r="23" spans="1:2" x14ac:dyDescent="0.2">
      <c r="A23" s="83" t="s">
        <v>16</v>
      </c>
      <c r="B23" s="84">
        <v>1.8164161188051677</v>
      </c>
    </row>
    <row r="24" spans="1:2" x14ac:dyDescent="0.2">
      <c r="A24" s="83" t="s">
        <v>17</v>
      </c>
      <c r="B24" s="84">
        <v>1.8164161188051677</v>
      </c>
    </row>
    <row r="25" spans="1:2" x14ac:dyDescent="0.2">
      <c r="A25" s="83" t="s">
        <v>18</v>
      </c>
      <c r="B25" s="84">
        <v>3.6465780893202124</v>
      </c>
    </row>
    <row r="26" spans="1:2" x14ac:dyDescent="0.2">
      <c r="A26" s="83" t="s">
        <v>20</v>
      </c>
      <c r="B26" s="84">
        <v>9.1743741697921557</v>
      </c>
    </row>
    <row r="27" spans="1:2" x14ac:dyDescent="0.2">
      <c r="A27" s="83" t="s">
        <v>280</v>
      </c>
      <c r="B27" s="84">
        <v>9.1743741697921557</v>
      </c>
    </row>
    <row r="28" spans="1:2" x14ac:dyDescent="0.2">
      <c r="A28" s="83" t="s">
        <v>281</v>
      </c>
      <c r="B28" s="84">
        <v>2.4840717732849051</v>
      </c>
    </row>
    <row r="29" spans="1:2" x14ac:dyDescent="0.2">
      <c r="A29" s="83" t="s">
        <v>21</v>
      </c>
      <c r="B29" s="84">
        <v>5.8714423732188665</v>
      </c>
    </row>
    <row r="30" spans="1:2" x14ac:dyDescent="0.2">
      <c r="A30" s="83" t="s">
        <v>22</v>
      </c>
      <c r="B30" s="84">
        <v>2.1266796288281045</v>
      </c>
    </row>
    <row r="31" spans="1:2" x14ac:dyDescent="0.2">
      <c r="A31" s="83" t="s">
        <v>24</v>
      </c>
      <c r="B31" s="84">
        <v>7.3049383372488919</v>
      </c>
    </row>
    <row r="32" spans="1:2" x14ac:dyDescent="0.2">
      <c r="A32" s="83" t="s">
        <v>25</v>
      </c>
      <c r="B32" s="84">
        <v>7.3049383372488919</v>
      </c>
    </row>
    <row r="33" spans="1:2" x14ac:dyDescent="0.2">
      <c r="A33" s="89" t="s">
        <v>282</v>
      </c>
      <c r="B33" s="84">
        <v>5.637762894150959</v>
      </c>
    </row>
    <row r="34" spans="1:2" x14ac:dyDescent="0.2">
      <c r="A34" s="83" t="s">
        <v>27</v>
      </c>
      <c r="B34" s="84">
        <v>1.1487604643254303</v>
      </c>
    </row>
    <row r="35" spans="1:2" x14ac:dyDescent="0.2">
      <c r="A35" s="83" t="s">
        <v>283</v>
      </c>
      <c r="B35" s="84">
        <v>1.2410540400917471</v>
      </c>
    </row>
    <row r="36" spans="1:2" x14ac:dyDescent="0.2">
      <c r="A36" s="83" t="s">
        <v>31</v>
      </c>
      <c r="B36" s="84">
        <v>30.829981692152579</v>
      </c>
    </row>
    <row r="37" spans="1:2" x14ac:dyDescent="0.2">
      <c r="A37" s="90" t="s">
        <v>284</v>
      </c>
      <c r="B37" s="84" t="s">
        <v>271</v>
      </c>
    </row>
    <row r="38" spans="1:2" x14ac:dyDescent="0.2">
      <c r="A38" s="88" t="s">
        <v>285</v>
      </c>
      <c r="B38" s="84">
        <v>11.32069072963437</v>
      </c>
    </row>
    <row r="39" spans="1:2" x14ac:dyDescent="0.2">
      <c r="A39" s="83" t="s">
        <v>286</v>
      </c>
      <c r="B39" s="84" t="s">
        <v>271</v>
      </c>
    </row>
    <row r="40" spans="1:2" x14ac:dyDescent="0.2">
      <c r="A40" s="83" t="s">
        <v>287</v>
      </c>
      <c r="B40" s="84">
        <v>0.57830761836553712</v>
      </c>
    </row>
    <row r="41" spans="1:2" x14ac:dyDescent="0.2">
      <c r="A41" s="83" t="s">
        <v>288</v>
      </c>
      <c r="B41" s="84">
        <v>0.57830761836553712</v>
      </c>
    </row>
    <row r="42" spans="1:2" x14ac:dyDescent="0.2">
      <c r="A42" s="88" t="s">
        <v>289</v>
      </c>
      <c r="B42" s="84" t="s">
        <v>271</v>
      </c>
    </row>
    <row r="43" spans="1:2" x14ac:dyDescent="0.2">
      <c r="A43" s="88" t="s">
        <v>290</v>
      </c>
      <c r="B43" s="84">
        <v>5.444339123661976</v>
      </c>
    </row>
    <row r="44" spans="1:2" x14ac:dyDescent="0.2">
      <c r="A44" s="83" t="s">
        <v>291</v>
      </c>
      <c r="B44" s="84" t="s">
        <v>271</v>
      </c>
    </row>
    <row r="45" spans="1:2" x14ac:dyDescent="0.2">
      <c r="A45" s="83" t="s">
        <v>32</v>
      </c>
      <c r="B45" s="84">
        <v>50.879288257558812</v>
      </c>
    </row>
    <row r="46" spans="1:2" ht="17" thickBot="1" x14ac:dyDescent="0.25">
      <c r="A46" s="83" t="s">
        <v>292</v>
      </c>
      <c r="B46" s="84">
        <v>0.67668864274622798</v>
      </c>
    </row>
    <row r="47" spans="1:2" x14ac:dyDescent="0.2">
      <c r="A47" s="91" t="s">
        <v>293</v>
      </c>
      <c r="B47" s="92">
        <v>1.8152379029443211</v>
      </c>
    </row>
    <row r="48" spans="1:2" ht="17" thickBot="1" x14ac:dyDescent="0.25">
      <c r="A48" s="93" t="s">
        <v>294</v>
      </c>
      <c r="B48" s="94">
        <v>1.8152379029443211</v>
      </c>
    </row>
    <row r="49" spans="1:2" x14ac:dyDescent="0.2">
      <c r="A49" s="83" t="s">
        <v>34</v>
      </c>
      <c r="B49" s="84">
        <v>1.8152379029443211</v>
      </c>
    </row>
    <row r="50" spans="1:2" x14ac:dyDescent="0.2">
      <c r="A50" s="83" t="s">
        <v>295</v>
      </c>
      <c r="B50" s="84">
        <v>1.239090346990336</v>
      </c>
    </row>
    <row r="51" spans="1:2" x14ac:dyDescent="0.2">
      <c r="A51" s="83" t="s">
        <v>296</v>
      </c>
      <c r="B51" s="84" t="s">
        <v>271</v>
      </c>
    </row>
    <row r="52" spans="1:2" x14ac:dyDescent="0.2">
      <c r="A52" s="83" t="s">
        <v>297</v>
      </c>
      <c r="B52" s="8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Reduced data</vt:lpstr>
      <vt:lpstr>Raw data</vt:lpstr>
      <vt:lpstr>Graphed results</vt:lpstr>
      <vt:lpstr>Culled data</vt:lpstr>
      <vt:lpstr>Calibration curves</vt:lpstr>
      <vt:lpstr>NIST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2021-12-13T04:06:46Z</dcterms:created>
  <dcterms:modified xsi:type="dcterms:W3CDTF">2021-12-13T04:09:46Z</dcterms:modified>
</cp:coreProperties>
</file>